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filterPrivacy="1" defaultThemeVersion="124226"/>
  <xr:revisionPtr revIDLastSave="0" documentId="13_ncr:1_{05EFCEC5-88CD-4C25-83DC-04168E22EFFB}" xr6:coauthVersionLast="45" xr6:coauthVersionMax="45" xr10:uidLastSave="{00000000-0000-0000-0000-000000000000}"/>
  <bookViews>
    <workbookView xWindow="-120" yWindow="-120" windowWidth="29040" windowHeight="15840" tabRatio="910" firstSheet="31" activeTab="37" xr2:uid="{00000000-000D-0000-FFFF-FFFF00000000}"/>
  </bookViews>
  <sheets>
    <sheet name="содержание" sheetId="100" r:id="rId1"/>
    <sheet name="сводная " sheetId="68" r:id="rId2"/>
    <sheet name="здрав " sheetId="120" r:id="rId3"/>
    <sheet name="Показатели здрав" sheetId="121" r:id="rId4"/>
    <sheet name="культура " sheetId="135" r:id="rId5"/>
    <sheet name="Показатели Культура" sheetId="136" r:id="rId6"/>
    <sheet name="образование " sheetId="81" r:id="rId7"/>
    <sheet name="Показатели Образование" sheetId="101" r:id="rId8"/>
    <sheet name="соцзащита" sheetId="137" r:id="rId9"/>
    <sheet name="с.защ. пок-ли" sheetId="138" r:id="rId10"/>
    <sheet name="спорт" sheetId="122" r:id="rId11"/>
    <sheet name="Показатели Спорт" sheetId="123" r:id="rId12"/>
    <sheet name="сел.х-во " sheetId="124" r:id="rId13"/>
    <sheet name="Показатели сел.х-во" sheetId="125" r:id="rId14"/>
    <sheet name="экология" sheetId="126" r:id="rId15"/>
    <sheet name="Показатели экология" sheetId="127" r:id="rId16"/>
    <sheet name="Безопасность " sheetId="128" r:id="rId17"/>
    <sheet name="Показатели безопасность " sheetId="129" r:id="rId18"/>
    <sheet name="Жилище " sheetId="109" r:id="rId19"/>
    <sheet name="Жилище показатели" sheetId="110" r:id="rId20"/>
    <sheet name="РИИиЭ" sheetId="111" r:id="rId21"/>
    <sheet name="РИИиЭ показатели " sheetId="112" r:id="rId22"/>
    <sheet name="Предпринимательство" sheetId="82" r:id="rId23"/>
    <sheet name="предприн-во показатели" sheetId="102" r:id="rId24"/>
    <sheet name="Упр.имущ.и фин. " sheetId="83" r:id="rId25"/>
    <sheet name="Упр.имущ.и фин.-показатели" sheetId="119" r:id="rId26"/>
    <sheet name="Разв.инст.гражд.общ." sheetId="139" r:id="rId27"/>
    <sheet name="Разв.инст.гр.общ.-показатели" sheetId="140" r:id="rId28"/>
    <sheet name="ДТК" sheetId="130" r:id="rId29"/>
    <sheet name="ДТК показатели" sheetId="131" r:id="rId30"/>
    <sheet name="Цифр.мун.обр." sheetId="133" r:id="rId31"/>
    <sheet name="Цифр.мун.обр.-показатели" sheetId="134" r:id="rId32"/>
    <sheet name="Архитектура " sheetId="84" r:id="rId33"/>
    <sheet name="Показатели Архитектура" sheetId="132" r:id="rId34"/>
    <sheet name="ФСКГС " sheetId="115" r:id="rId35"/>
    <sheet name="ФСКГС показатели" sheetId="116" r:id="rId36"/>
    <sheet name="строительство" sheetId="91" r:id="rId37"/>
    <sheet name="объекты" sheetId="92" r:id="rId38"/>
    <sheet name="Показатели Строительство" sheetId="106" r:id="rId39"/>
    <sheet name="Переселение " sheetId="117" r:id="rId40"/>
    <sheet name="Переселение показатели" sheetId="118" r:id="rId41"/>
    <sheet name="Эффективность 2021" sheetId="105" r:id="rId42"/>
  </sheets>
  <externalReferences>
    <externalReference r:id="rId43"/>
    <externalReference r:id="rId44"/>
    <externalReference r:id="rId45"/>
    <externalReference r:id="rId46"/>
  </externalReferences>
  <definedNames>
    <definedName name="_xlnm._FilterDatabase" localSheetId="16" hidden="1">'Безопасность '!$J$2:$J$160</definedName>
    <definedName name="_xlnm._FilterDatabase" localSheetId="39" hidden="1">'Переселение '!$A$6:$J$34</definedName>
    <definedName name="_xlnm._FilterDatabase" localSheetId="1" hidden="1">'сводная '!$A$11:$B$247</definedName>
    <definedName name="_xlnm._FilterDatabase" localSheetId="0" hidden="1">содержание!$A$3:$B$99</definedName>
    <definedName name="_xlnm.Print_Titles" localSheetId="32">'Архитектура '!$8:$8</definedName>
    <definedName name="_xlnm.Print_Titles" localSheetId="16">'Безопасность '!$7:$7</definedName>
    <definedName name="_xlnm.Print_Titles" localSheetId="28">ДТК!$7:$7</definedName>
    <definedName name="_xlnm.Print_Titles" localSheetId="29">'ДТК показатели'!$7:$7</definedName>
    <definedName name="_xlnm.Print_Titles" localSheetId="18">'Жилище '!$6:$6</definedName>
    <definedName name="_xlnm.Print_Titles" localSheetId="19">'Жилище показатели'!$7:$7</definedName>
    <definedName name="_xlnm.Print_Titles" localSheetId="2">'здрав '!$8:$8</definedName>
    <definedName name="_xlnm.Print_Titles" localSheetId="4">'культура '!$8:$8</definedName>
    <definedName name="_xlnm.Print_Titles" localSheetId="6">'образование '!$8:$8</definedName>
    <definedName name="_xlnm.Print_Titles" localSheetId="37">объекты!$13:$13</definedName>
    <definedName name="_xlnm.Print_Titles" localSheetId="39">'Переселение '!$7:$7</definedName>
    <definedName name="_xlnm.Print_Titles" localSheetId="40">'Переселение показатели'!$6:$7</definedName>
    <definedName name="_xlnm.Print_Titles" localSheetId="33">'Показатели Архитектура'!$7:$7</definedName>
    <definedName name="_xlnm.Print_Titles" localSheetId="17">'Показатели безопасность '!$7:$7</definedName>
    <definedName name="_xlnm.Print_Titles" localSheetId="5">'Показатели Культура'!$7:$7</definedName>
    <definedName name="_xlnm.Print_Titles" localSheetId="7">'Показатели Образование'!$6:$6</definedName>
    <definedName name="_xlnm.Print_Titles" localSheetId="13">'Показатели сел.х-во'!$8:$8</definedName>
    <definedName name="_xlnm.Print_Titles" localSheetId="11">'Показатели Спорт'!$7:$7</definedName>
    <definedName name="_xlnm.Print_Titles" localSheetId="38">'Показатели Строительство'!$7:$7</definedName>
    <definedName name="_xlnm.Print_Titles" localSheetId="15">'Показатели экология'!$7:$7</definedName>
    <definedName name="_xlnm.Print_Titles" localSheetId="22">Предпринимательство!$6:$6</definedName>
    <definedName name="_xlnm.Print_Titles" localSheetId="27">'Разв.инст.гр.общ.-показатели'!$7:$7</definedName>
    <definedName name="_xlnm.Print_Titles" localSheetId="26">'Разв.инст.гражд.общ.'!$7:$7</definedName>
    <definedName name="_xlnm.Print_Titles" localSheetId="20">РИИиЭ!$8:$8</definedName>
    <definedName name="_xlnm.Print_Titles" localSheetId="21">'РИИиЭ показатели '!$7:$7</definedName>
    <definedName name="_xlnm.Print_Titles" localSheetId="9">'с.защ. пок-ли'!$5:$5</definedName>
    <definedName name="_xlnm.Print_Titles" localSheetId="1">'сводная '!$12:$14</definedName>
    <definedName name="_xlnm.Print_Titles" localSheetId="12">'сел.х-во '!$7:$7</definedName>
    <definedName name="_xlnm.Print_Titles" localSheetId="0">содержание!$4:$4</definedName>
    <definedName name="_xlnm.Print_Titles" localSheetId="8">соцзащита!$7:$7</definedName>
    <definedName name="_xlnm.Print_Titles" localSheetId="10">спорт!$8:$8</definedName>
    <definedName name="_xlnm.Print_Titles" localSheetId="36">строительство!$8:$8</definedName>
    <definedName name="_xlnm.Print_Titles" localSheetId="24">'Упр.имущ.и фин. '!$7:$7</definedName>
    <definedName name="_xlnm.Print_Titles" localSheetId="25">'Упр.имущ.и фин.-показатели'!$7:$7</definedName>
    <definedName name="_xlnm.Print_Titles" localSheetId="34">'ФСКГС '!$8:$8</definedName>
    <definedName name="_xlnm.Print_Titles" localSheetId="35">'ФСКГС показатели'!$7:$7</definedName>
    <definedName name="_xlnm.Print_Titles" localSheetId="30">'Цифр.мун.обр.'!$7:$7</definedName>
    <definedName name="_xlnm.Print_Titles" localSheetId="31">'Цифр.мун.обр.-показатели'!$7:$7</definedName>
    <definedName name="_xlnm.Print_Titles" localSheetId="14">экология!$6:$6</definedName>
    <definedName name="_xlnm.Print_Titles" localSheetId="41">'Эффективность 2021'!$6:$6</definedName>
    <definedName name="_xlnm.Print_Area" localSheetId="28">ДТК!$A$2:$J$101</definedName>
    <definedName name="_xlnm.Print_Area" localSheetId="29">'ДТК показатели'!$A$1:$G$28</definedName>
    <definedName name="_xlnm.Print_Area" localSheetId="18">'Жилище '!$A$2:$J$119</definedName>
    <definedName name="_xlnm.Print_Area" localSheetId="2">'здрав '!$A$1:$J$22</definedName>
    <definedName name="_xlnm.Print_Area" localSheetId="39">'Переселение '!$A$2:$J$39</definedName>
    <definedName name="_xlnm.Print_Area" localSheetId="40">'Переселение показатели'!$A$1:$G$18</definedName>
    <definedName name="_xlnm.Print_Area" localSheetId="13">'Показатели сел.х-во'!$A$1:$G$19</definedName>
    <definedName name="_xlnm.Print_Area" localSheetId="11">'Показатели Спорт'!$A$1:$H$31</definedName>
    <definedName name="_xlnm.Print_Area" localSheetId="15">'Показатели экология'!$A$1:$G$20</definedName>
    <definedName name="_xlnm.Print_Area" localSheetId="20">РИИиЭ!$A$2:$J$94</definedName>
    <definedName name="_xlnm.Print_Area" localSheetId="21">'РИИиЭ показатели '!$A$1:$G$20</definedName>
    <definedName name="_xlnm.Print_Area" localSheetId="9">'с.защ. пок-ли'!$A$1:$G$44</definedName>
    <definedName name="_xlnm.Print_Area" localSheetId="1">'сводная '!$A$1:$P$288</definedName>
    <definedName name="_xlnm.Print_Area" localSheetId="12">'сел.х-во '!$A$1:$J$35</definedName>
    <definedName name="_xlnm.Print_Area" localSheetId="34">'ФСКГС '!$A$1:$J$156</definedName>
    <definedName name="_xlnm.Print_Area" localSheetId="35">'ФСКГС показатели'!$A$1:$G$30</definedName>
    <definedName name="_xlnm.Print_Area" localSheetId="14">экология!$A$1:$J$42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7" i="115" l="1"/>
  <c r="I107" i="115"/>
  <c r="H28" i="122" l="1"/>
  <c r="F25" i="122" l="1"/>
  <c r="F260" i="68" l="1"/>
  <c r="E260" i="68"/>
  <c r="D260" i="68"/>
  <c r="D173" i="68"/>
  <c r="D172" i="68"/>
  <c r="C286" i="68" l="1"/>
  <c r="I86" i="139"/>
  <c r="F86" i="139"/>
  <c r="F227" i="68" l="1"/>
  <c r="F226" i="68"/>
  <c r="E227" i="68"/>
  <c r="E226" i="68"/>
  <c r="D227" i="68"/>
  <c r="D226" i="68"/>
  <c r="F96" i="115" l="1"/>
  <c r="H58" i="115" l="1"/>
  <c r="F27" i="115"/>
  <c r="I27" i="115"/>
  <c r="H68" i="135" l="1"/>
  <c r="E88" i="130" l="1"/>
  <c r="G262" i="68" l="1"/>
  <c r="G263" i="68"/>
  <c r="P268" i="68"/>
  <c r="P269" i="68"/>
  <c r="P260" i="68" s="1"/>
  <c r="I101" i="139" l="1"/>
  <c r="H101" i="139"/>
  <c r="F101" i="139"/>
  <c r="E101" i="139"/>
  <c r="D101" i="139"/>
  <c r="I97" i="139"/>
  <c r="H97" i="139"/>
  <c r="F97" i="139"/>
  <c r="E97" i="139"/>
  <c r="D97" i="139"/>
  <c r="I93" i="139"/>
  <c r="H93" i="139"/>
  <c r="F93" i="139"/>
  <c r="E93" i="139"/>
  <c r="D93" i="139"/>
  <c r="I90" i="139"/>
  <c r="F90" i="139"/>
  <c r="H89" i="139"/>
  <c r="H91" i="139" s="1"/>
  <c r="E89" i="139"/>
  <c r="D89" i="139"/>
  <c r="D91" i="139" s="1"/>
  <c r="F223" i="68" s="1"/>
  <c r="H85" i="139"/>
  <c r="E85" i="139"/>
  <c r="D85" i="139"/>
  <c r="I84" i="139"/>
  <c r="F84" i="139"/>
  <c r="H83" i="139"/>
  <c r="E83" i="139"/>
  <c r="D83" i="139"/>
  <c r="E80" i="139"/>
  <c r="H80" i="139" s="1"/>
  <c r="D80" i="139"/>
  <c r="E79" i="139"/>
  <c r="H79" i="139" s="1"/>
  <c r="D79" i="139"/>
  <c r="I74" i="139"/>
  <c r="H74" i="139"/>
  <c r="F74" i="139"/>
  <c r="E74" i="139"/>
  <c r="D74" i="139"/>
  <c r="I70" i="139"/>
  <c r="H70" i="139"/>
  <c r="F70" i="139"/>
  <c r="E70" i="139"/>
  <c r="D70" i="139"/>
  <c r="H69" i="139"/>
  <c r="I69" i="139" s="1"/>
  <c r="F69" i="139"/>
  <c r="H68" i="139"/>
  <c r="I68" i="139" s="1"/>
  <c r="F68" i="139"/>
  <c r="E67" i="139"/>
  <c r="D67" i="139"/>
  <c r="H63" i="139"/>
  <c r="E63" i="139"/>
  <c r="D63" i="139"/>
  <c r="D58" i="139"/>
  <c r="I57" i="139"/>
  <c r="F57" i="139"/>
  <c r="I56" i="139"/>
  <c r="F56" i="139"/>
  <c r="I55" i="139"/>
  <c r="F55" i="139"/>
  <c r="I53" i="139"/>
  <c r="F53" i="139"/>
  <c r="I52" i="139"/>
  <c r="F52" i="139"/>
  <c r="H51" i="139"/>
  <c r="E51" i="139"/>
  <c r="D51" i="139"/>
  <c r="D46" i="139" s="1"/>
  <c r="I49" i="139"/>
  <c r="F49" i="139"/>
  <c r="I48" i="139"/>
  <c r="F48" i="139"/>
  <c r="I47" i="139"/>
  <c r="F47" i="139"/>
  <c r="I39" i="139"/>
  <c r="F39" i="139"/>
  <c r="I38" i="139"/>
  <c r="F38" i="139"/>
  <c r="H37" i="139"/>
  <c r="E37" i="139"/>
  <c r="D37" i="139"/>
  <c r="H36" i="139"/>
  <c r="H43" i="139" s="1"/>
  <c r="E36" i="139"/>
  <c r="E43" i="139" s="1"/>
  <c r="F215" i="68" s="1"/>
  <c r="D36" i="139"/>
  <c r="D43" i="139" s="1"/>
  <c r="F214" i="68" s="1"/>
  <c r="H35" i="139"/>
  <c r="E35" i="139"/>
  <c r="D35" i="139"/>
  <c r="D42" i="139" s="1"/>
  <c r="E214" i="68" s="1"/>
  <c r="I29" i="139"/>
  <c r="F29" i="139"/>
  <c r="I26" i="139"/>
  <c r="F26" i="139"/>
  <c r="H24" i="139"/>
  <c r="E24" i="139"/>
  <c r="D24" i="139"/>
  <c r="I21" i="139"/>
  <c r="F21" i="139"/>
  <c r="H20" i="139"/>
  <c r="E20" i="139"/>
  <c r="D20" i="139"/>
  <c r="I19" i="139"/>
  <c r="I16" i="139"/>
  <c r="F16" i="139"/>
  <c r="I15" i="139"/>
  <c r="F15" i="139"/>
  <c r="I12" i="139"/>
  <c r="F12" i="139"/>
  <c r="I11" i="139"/>
  <c r="F11" i="139"/>
  <c r="I10" i="139"/>
  <c r="F10" i="139"/>
  <c r="H9" i="139"/>
  <c r="E9" i="139"/>
  <c r="D9" i="139"/>
  <c r="F30" i="138"/>
  <c r="F20" i="138"/>
  <c r="I90" i="137"/>
  <c r="F90" i="137"/>
  <c r="I89" i="137"/>
  <c r="F89" i="137"/>
  <c r="H88" i="137"/>
  <c r="H87" i="137" s="1"/>
  <c r="E87" i="137"/>
  <c r="D87" i="137"/>
  <c r="D94" i="137" s="1"/>
  <c r="F73" i="68" s="1"/>
  <c r="H77" i="137"/>
  <c r="I77" i="137" s="1"/>
  <c r="F77" i="137"/>
  <c r="H76" i="137"/>
  <c r="I76" i="137" s="1"/>
  <c r="F76" i="137"/>
  <c r="E75" i="137"/>
  <c r="D75" i="137"/>
  <c r="E74" i="137"/>
  <c r="D74" i="137"/>
  <c r="E73" i="137"/>
  <c r="H73" i="137" s="1"/>
  <c r="D73" i="137"/>
  <c r="H70" i="137"/>
  <c r="I70" i="137" s="1"/>
  <c r="F70" i="137"/>
  <c r="H69" i="137"/>
  <c r="H66" i="137" s="1"/>
  <c r="F69" i="137"/>
  <c r="E68" i="137"/>
  <c r="D68" i="137"/>
  <c r="E67" i="137"/>
  <c r="D67" i="137"/>
  <c r="E66" i="137"/>
  <c r="D66" i="137"/>
  <c r="I64" i="137"/>
  <c r="F64" i="137"/>
  <c r="H63" i="137"/>
  <c r="I63" i="137" s="1"/>
  <c r="F63" i="137"/>
  <c r="H62" i="137"/>
  <c r="F62" i="137"/>
  <c r="E61" i="137"/>
  <c r="D61" i="137"/>
  <c r="H60" i="137"/>
  <c r="I60" i="137" s="1"/>
  <c r="F60" i="137"/>
  <c r="H59" i="137"/>
  <c r="F59" i="137"/>
  <c r="E58" i="137"/>
  <c r="D58" i="137"/>
  <c r="E57" i="137"/>
  <c r="H57" i="137" s="1"/>
  <c r="D57" i="137"/>
  <c r="E56" i="137"/>
  <c r="D56" i="137"/>
  <c r="H47" i="137"/>
  <c r="I47" i="137" s="1"/>
  <c r="F47" i="137"/>
  <c r="H46" i="137"/>
  <c r="I46" i="137" s="1"/>
  <c r="F46" i="137"/>
  <c r="H45" i="137"/>
  <c r="I45" i="137" s="1"/>
  <c r="F45" i="137"/>
  <c r="E44" i="137"/>
  <c r="D44" i="137"/>
  <c r="D43" i="137" s="1"/>
  <c r="H42" i="137"/>
  <c r="H41" i="137" s="1"/>
  <c r="F42" i="137"/>
  <c r="E41" i="137"/>
  <c r="D41" i="137"/>
  <c r="H40" i="137"/>
  <c r="I40" i="137" s="1"/>
  <c r="F40" i="137"/>
  <c r="H39" i="137"/>
  <c r="I39" i="137" s="1"/>
  <c r="F39" i="137"/>
  <c r="E38" i="137"/>
  <c r="H38" i="137" s="1"/>
  <c r="D38" i="137"/>
  <c r="H37" i="137"/>
  <c r="I37" i="137" s="1"/>
  <c r="F37" i="137"/>
  <c r="H36" i="137"/>
  <c r="I36" i="137" s="1"/>
  <c r="F36" i="137"/>
  <c r="I35" i="137"/>
  <c r="F35" i="137"/>
  <c r="H34" i="137"/>
  <c r="I34" i="137" s="1"/>
  <c r="F34" i="137"/>
  <c r="I32" i="137"/>
  <c r="F32" i="137"/>
  <c r="H31" i="137"/>
  <c r="I31" i="137" s="1"/>
  <c r="F31" i="137"/>
  <c r="E30" i="137"/>
  <c r="D30" i="137"/>
  <c r="E28" i="137"/>
  <c r="D28" i="137"/>
  <c r="D49" i="137" s="1"/>
  <c r="E66" i="68" s="1"/>
  <c r="E20" i="137"/>
  <c r="D20" i="137"/>
  <c r="H19" i="137"/>
  <c r="E18" i="137"/>
  <c r="E17" i="137" s="1"/>
  <c r="H17" i="137" s="1"/>
  <c r="D18" i="137"/>
  <c r="D17" i="137" s="1"/>
  <c r="H16" i="137"/>
  <c r="F16" i="137"/>
  <c r="E15" i="137"/>
  <c r="D15" i="137"/>
  <c r="H14" i="137"/>
  <c r="F14" i="137"/>
  <c r="E13" i="137"/>
  <c r="D13" i="137"/>
  <c r="D25" i="137" s="1"/>
  <c r="F63" i="68" s="1"/>
  <c r="H12" i="137"/>
  <c r="I12" i="137" s="1"/>
  <c r="F12" i="137"/>
  <c r="H10" i="137"/>
  <c r="F10" i="137"/>
  <c r="E9" i="137"/>
  <c r="D9" i="137"/>
  <c r="F58" i="137" l="1"/>
  <c r="I73" i="137"/>
  <c r="F75" i="137"/>
  <c r="D72" i="137"/>
  <c r="D24" i="137"/>
  <c r="E63" i="68" s="1"/>
  <c r="F41" i="137"/>
  <c r="I24" i="139"/>
  <c r="F85" i="139"/>
  <c r="I85" i="139"/>
  <c r="H32" i="139"/>
  <c r="F15" i="137"/>
  <c r="E87" i="139"/>
  <c r="D221" i="68" s="1"/>
  <c r="D34" i="139"/>
  <c r="H61" i="137"/>
  <c r="I61" i="137" s="1"/>
  <c r="E60" i="139"/>
  <c r="F61" i="137"/>
  <c r="F68" i="137"/>
  <c r="D60" i="139"/>
  <c r="D45" i="139" s="1"/>
  <c r="D81" i="139" s="1"/>
  <c r="F89" i="139"/>
  <c r="I42" i="137"/>
  <c r="F20" i="139"/>
  <c r="D29" i="137"/>
  <c r="D50" i="137" s="1"/>
  <c r="F66" i="68" s="1"/>
  <c r="I38" i="137"/>
  <c r="F67" i="137"/>
  <c r="D32" i="139"/>
  <c r="F211" i="68" s="1"/>
  <c r="E34" i="139"/>
  <c r="H9" i="137"/>
  <c r="H24" i="137" s="1"/>
  <c r="E29" i="137"/>
  <c r="E27" i="137" s="1"/>
  <c r="F38" i="137"/>
  <c r="D55" i="137"/>
  <c r="D65" i="137"/>
  <c r="F9" i="139"/>
  <c r="I35" i="139"/>
  <c r="I51" i="139"/>
  <c r="I83" i="139"/>
  <c r="I10" i="137"/>
  <c r="F13" i="137"/>
  <c r="H18" i="137"/>
  <c r="F28" i="137"/>
  <c r="F44" i="137"/>
  <c r="E54" i="137"/>
  <c r="E81" i="137" s="1"/>
  <c r="F70" i="68" s="1"/>
  <c r="F56" i="137"/>
  <c r="F57" i="137"/>
  <c r="H67" i="137"/>
  <c r="I67" i="137" s="1"/>
  <c r="F73" i="137"/>
  <c r="I87" i="137"/>
  <c r="I20" i="139"/>
  <c r="F37" i="139"/>
  <c r="I91" i="139"/>
  <c r="I41" i="137"/>
  <c r="H56" i="137"/>
  <c r="H55" i="137" s="1"/>
  <c r="F24" i="139"/>
  <c r="F36" i="139"/>
  <c r="I37" i="139"/>
  <c r="F67" i="139"/>
  <c r="H87" i="139"/>
  <c r="E55" i="137"/>
  <c r="I62" i="137"/>
  <c r="F51" i="139"/>
  <c r="D41" i="139"/>
  <c r="D107" i="139"/>
  <c r="F43" i="139"/>
  <c r="I43" i="139"/>
  <c r="I9" i="139"/>
  <c r="I36" i="139"/>
  <c r="E42" i="139"/>
  <c r="E215" i="68" s="1"/>
  <c r="H67" i="139"/>
  <c r="I67" i="139" s="1"/>
  <c r="F83" i="139"/>
  <c r="D87" i="139"/>
  <c r="H34" i="139"/>
  <c r="F35" i="139"/>
  <c r="H46" i="139"/>
  <c r="I89" i="139"/>
  <c r="E91" i="139"/>
  <c r="H42" i="139"/>
  <c r="E32" i="139"/>
  <c r="F212" i="68" s="1"/>
  <c r="F19" i="139"/>
  <c r="E46" i="139"/>
  <c r="E25" i="137"/>
  <c r="H28" i="137"/>
  <c r="I57" i="137"/>
  <c r="F66" i="137"/>
  <c r="I69" i="137"/>
  <c r="H74" i="137"/>
  <c r="I74" i="137" s="1"/>
  <c r="E72" i="137"/>
  <c r="F72" i="137" s="1"/>
  <c r="E94" i="137"/>
  <c r="F74" i="68" s="1"/>
  <c r="F87" i="137"/>
  <c r="H94" i="137"/>
  <c r="I14" i="137"/>
  <c r="H13" i="137"/>
  <c r="I13" i="137" s="1"/>
  <c r="F30" i="137"/>
  <c r="E43" i="137"/>
  <c r="F43" i="137" s="1"/>
  <c r="I16" i="137"/>
  <c r="H15" i="137"/>
  <c r="H30" i="137"/>
  <c r="I30" i="137" s="1"/>
  <c r="D53" i="137"/>
  <c r="D54" i="137"/>
  <c r="D81" i="137" s="1"/>
  <c r="I59" i="137"/>
  <c r="H58" i="137"/>
  <c r="I58" i="137" s="1"/>
  <c r="E65" i="137"/>
  <c r="I66" i="137"/>
  <c r="H68" i="137"/>
  <c r="I68" i="137" s="1"/>
  <c r="F74" i="137"/>
  <c r="E24" i="137"/>
  <c r="E64" i="68" s="1"/>
  <c r="F9" i="137"/>
  <c r="E49" i="137"/>
  <c r="E67" i="68" s="1"/>
  <c r="H44" i="137"/>
  <c r="E53" i="137"/>
  <c r="H75" i="137"/>
  <c r="I75" i="137" s="1"/>
  <c r="I24" i="137" l="1"/>
  <c r="I34" i="139"/>
  <c r="D23" i="137"/>
  <c r="F34" i="139"/>
  <c r="I32" i="139"/>
  <c r="E106" i="139"/>
  <c r="H72" i="137"/>
  <c r="I72" i="137" s="1"/>
  <c r="D27" i="137"/>
  <c r="F27" i="137" s="1"/>
  <c r="D48" i="137"/>
  <c r="H29" i="137"/>
  <c r="I29" i="137" s="1"/>
  <c r="F217" i="68"/>
  <c r="D78" i="139"/>
  <c r="D108" i="139"/>
  <c r="F65" i="137"/>
  <c r="I9" i="137"/>
  <c r="F60" i="139"/>
  <c r="H60" i="139"/>
  <c r="I60" i="139" s="1"/>
  <c r="I56" i="137"/>
  <c r="I87" i="139"/>
  <c r="I55" i="137"/>
  <c r="H54" i="137"/>
  <c r="I54" i="137" s="1"/>
  <c r="F29" i="137"/>
  <c r="H106" i="139"/>
  <c r="F55" i="137"/>
  <c r="H65" i="137"/>
  <c r="I65" i="137" s="1"/>
  <c r="F91" i="139"/>
  <c r="F224" i="68"/>
  <c r="D106" i="139"/>
  <c r="D220" i="68"/>
  <c r="D97" i="137"/>
  <c r="F69" i="68"/>
  <c r="F25" i="137"/>
  <c r="F64" i="68"/>
  <c r="I46" i="139"/>
  <c r="I42" i="139"/>
  <c r="H107" i="139"/>
  <c r="I107" i="139" s="1"/>
  <c r="H41" i="139"/>
  <c r="I41" i="139" s="1"/>
  <c r="E107" i="139"/>
  <c r="F107" i="139" s="1"/>
  <c r="E41" i="139"/>
  <c r="F41" i="139" s="1"/>
  <c r="F42" i="139"/>
  <c r="F32" i="139"/>
  <c r="E45" i="139"/>
  <c r="H45" i="139" s="1"/>
  <c r="I45" i="139" s="1"/>
  <c r="F46" i="139"/>
  <c r="F87" i="139"/>
  <c r="H43" i="137"/>
  <c r="I44" i="137"/>
  <c r="E23" i="137"/>
  <c r="F23" i="137" s="1"/>
  <c r="F24" i="137"/>
  <c r="H25" i="137"/>
  <c r="I15" i="137"/>
  <c r="H49" i="137"/>
  <c r="F49" i="137"/>
  <c r="D80" i="137"/>
  <c r="E69" i="68" s="1"/>
  <c r="D52" i="137"/>
  <c r="I94" i="137"/>
  <c r="F81" i="137"/>
  <c r="F54" i="137"/>
  <c r="E50" i="137"/>
  <c r="E52" i="137"/>
  <c r="F53" i="137"/>
  <c r="E80" i="137"/>
  <c r="E70" i="68" s="1"/>
  <c r="H53" i="137"/>
  <c r="F94" i="137"/>
  <c r="I28" i="137"/>
  <c r="H27" i="137" l="1"/>
  <c r="I27" i="137" s="1"/>
  <c r="I106" i="139"/>
  <c r="H81" i="137"/>
  <c r="I81" i="137" s="1"/>
  <c r="D105" i="139"/>
  <c r="F106" i="139"/>
  <c r="F50" i="137"/>
  <c r="F67" i="68"/>
  <c r="E97" i="137"/>
  <c r="F97" i="137" s="1"/>
  <c r="F52" i="137"/>
  <c r="E78" i="139"/>
  <c r="F45" i="139"/>
  <c r="E81" i="139"/>
  <c r="F218" i="68" s="1"/>
  <c r="D79" i="137"/>
  <c r="D96" i="137"/>
  <c r="D95" i="137" s="1"/>
  <c r="H80" i="137"/>
  <c r="H96" i="137" s="1"/>
  <c r="I53" i="137"/>
  <c r="H52" i="137"/>
  <c r="I52" i="137" s="1"/>
  <c r="I49" i="137"/>
  <c r="E79" i="137"/>
  <c r="E96" i="137"/>
  <c r="E48" i="137"/>
  <c r="F48" i="137" s="1"/>
  <c r="I25" i="137"/>
  <c r="H23" i="137"/>
  <c r="I23" i="137" s="1"/>
  <c r="H50" i="137"/>
  <c r="I50" i="137" s="1"/>
  <c r="I43" i="137"/>
  <c r="H48" i="137" l="1"/>
  <c r="I48" i="137" s="1"/>
  <c r="F79" i="137"/>
  <c r="F81" i="139"/>
  <c r="H81" i="139"/>
  <c r="E108" i="139"/>
  <c r="H78" i="139"/>
  <c r="I78" i="139" s="1"/>
  <c r="F78" i="139"/>
  <c r="H79" i="137"/>
  <c r="I79" i="137" s="1"/>
  <c r="F96" i="137"/>
  <c r="E95" i="137"/>
  <c r="F95" i="137" s="1"/>
  <c r="H97" i="137"/>
  <c r="I97" i="137" s="1"/>
  <c r="F108" i="139" l="1"/>
  <c r="E105" i="139"/>
  <c r="F105" i="139" s="1"/>
  <c r="I81" i="139"/>
  <c r="H108" i="139"/>
  <c r="H95" i="137"/>
  <c r="I95" i="137" s="1"/>
  <c r="I96" i="137"/>
  <c r="I108" i="139" l="1"/>
  <c r="H105" i="139"/>
  <c r="I105" i="139" s="1"/>
  <c r="H161" i="135" l="1"/>
  <c r="F161" i="135"/>
  <c r="I161" i="135" s="1"/>
  <c r="E160" i="135"/>
  <c r="H160" i="135" s="1"/>
  <c r="D160" i="135"/>
  <c r="D159" i="135" s="1"/>
  <c r="D162" i="135" s="1"/>
  <c r="F42" i="68" s="1"/>
  <c r="D157" i="135"/>
  <c r="E39" i="68" s="1"/>
  <c r="C39" i="68" s="1"/>
  <c r="H156" i="135"/>
  <c r="F156" i="135"/>
  <c r="I156" i="135" s="1"/>
  <c r="E155" i="135"/>
  <c r="E157" i="135" s="1"/>
  <c r="E40" i="68" s="1"/>
  <c r="I152" i="135"/>
  <c r="H152" i="135"/>
  <c r="E151" i="135"/>
  <c r="H151" i="135" s="1"/>
  <c r="I101" i="135"/>
  <c r="H101" i="135"/>
  <c r="F101" i="135"/>
  <c r="E101" i="135"/>
  <c r="D101" i="135"/>
  <c r="I97" i="135"/>
  <c r="H97" i="135"/>
  <c r="F97" i="135"/>
  <c r="E97" i="135"/>
  <c r="D97" i="135"/>
  <c r="I96" i="135"/>
  <c r="H96" i="135"/>
  <c r="F96" i="135"/>
  <c r="E96" i="135"/>
  <c r="D96" i="135"/>
  <c r="I95" i="135"/>
  <c r="H95" i="135"/>
  <c r="F95" i="135"/>
  <c r="E95" i="135"/>
  <c r="D95" i="135"/>
  <c r="I94" i="135"/>
  <c r="H94" i="135"/>
  <c r="F94" i="135"/>
  <c r="E94" i="135"/>
  <c r="D94" i="135"/>
  <c r="I93" i="135"/>
  <c r="H93" i="135"/>
  <c r="F93" i="135"/>
  <c r="E93" i="135"/>
  <c r="D93" i="135"/>
  <c r="I92" i="135"/>
  <c r="H92" i="135"/>
  <c r="I91" i="135"/>
  <c r="H90" i="135"/>
  <c r="F90" i="135"/>
  <c r="I90" i="135" s="1"/>
  <c r="H89" i="135"/>
  <c r="H87" i="135"/>
  <c r="F87" i="135"/>
  <c r="I87" i="135" s="1"/>
  <c r="H86" i="135"/>
  <c r="F86" i="135"/>
  <c r="I86" i="135" s="1"/>
  <c r="E85" i="135"/>
  <c r="H85" i="135" s="1"/>
  <c r="D85" i="135"/>
  <c r="H84" i="135"/>
  <c r="H83" i="135"/>
  <c r="F83" i="135"/>
  <c r="I83" i="135" s="1"/>
  <c r="H82" i="135"/>
  <c r="I82" i="135" s="1"/>
  <c r="F82" i="135"/>
  <c r="I81" i="135"/>
  <c r="H81" i="135"/>
  <c r="H80" i="135"/>
  <c r="F80" i="135"/>
  <c r="I80" i="135" s="1"/>
  <c r="H79" i="135"/>
  <c r="F79" i="135"/>
  <c r="I79" i="135" s="1"/>
  <c r="E78" i="135"/>
  <c r="D78" i="135"/>
  <c r="H76" i="135"/>
  <c r="F76" i="135"/>
  <c r="I76" i="135" s="1"/>
  <c r="E75" i="135"/>
  <c r="H75" i="135" s="1"/>
  <c r="D75" i="135"/>
  <c r="H73" i="135"/>
  <c r="F73" i="135"/>
  <c r="I73" i="135" s="1"/>
  <c r="H72" i="135"/>
  <c r="I72" i="135" s="1"/>
  <c r="F72" i="135"/>
  <c r="H71" i="135"/>
  <c r="I71" i="135" s="1"/>
  <c r="F71" i="135"/>
  <c r="H70" i="135"/>
  <c r="H69" i="135"/>
  <c r="F69" i="135"/>
  <c r="I69" i="135" s="1"/>
  <c r="F68" i="135"/>
  <c r="I68" i="135" s="1"/>
  <c r="H67" i="135"/>
  <c r="F67" i="135"/>
  <c r="I67" i="135" s="1"/>
  <c r="H66" i="135"/>
  <c r="F66" i="135"/>
  <c r="I66" i="135" s="1"/>
  <c r="H65" i="135"/>
  <c r="F65" i="135"/>
  <c r="I65" i="135" s="1"/>
  <c r="E64" i="135"/>
  <c r="D64" i="135"/>
  <c r="H60" i="135"/>
  <c r="F60" i="135"/>
  <c r="I60" i="135" s="1"/>
  <c r="H59" i="135"/>
  <c r="F59" i="135"/>
  <c r="I59" i="135" s="1"/>
  <c r="E58" i="135"/>
  <c r="D58" i="135"/>
  <c r="H57" i="135"/>
  <c r="F57" i="135"/>
  <c r="I57" i="135" s="1"/>
  <c r="H56" i="135"/>
  <c r="F56" i="135"/>
  <c r="I56" i="135" s="1"/>
  <c r="H55" i="135"/>
  <c r="F55" i="135"/>
  <c r="I55" i="135" s="1"/>
  <c r="E54" i="135"/>
  <c r="H54" i="135" s="1"/>
  <c r="D54" i="135"/>
  <c r="H53" i="135"/>
  <c r="F53" i="135"/>
  <c r="I53" i="135" s="1"/>
  <c r="H52" i="135"/>
  <c r="F52" i="135"/>
  <c r="I52" i="135" s="1"/>
  <c r="H51" i="135"/>
  <c r="F51" i="135"/>
  <c r="I51" i="135" s="1"/>
  <c r="E50" i="135"/>
  <c r="H50" i="135" s="1"/>
  <c r="D50" i="135"/>
  <c r="E49" i="135"/>
  <c r="D49" i="135"/>
  <c r="E48" i="135"/>
  <c r="H48" i="135" s="1"/>
  <c r="D48" i="135"/>
  <c r="D44" i="135" s="1"/>
  <c r="E47" i="135"/>
  <c r="D47" i="135"/>
  <c r="D43" i="135" s="1"/>
  <c r="D106" i="135" s="1"/>
  <c r="D33" i="68" s="1"/>
  <c r="H36" i="135"/>
  <c r="I36" i="135" s="1"/>
  <c r="F36" i="135"/>
  <c r="H35" i="135"/>
  <c r="I35" i="135" s="1"/>
  <c r="F35" i="135"/>
  <c r="H34" i="135"/>
  <c r="I34" i="135" s="1"/>
  <c r="F34" i="135"/>
  <c r="E33" i="135"/>
  <c r="H33" i="135" s="1"/>
  <c r="D33" i="135"/>
  <c r="H32" i="135"/>
  <c r="I32" i="135" s="1"/>
  <c r="F32" i="135"/>
  <c r="H31" i="135"/>
  <c r="I31" i="135" s="1"/>
  <c r="F31" i="135"/>
  <c r="H30" i="135"/>
  <c r="F30" i="135"/>
  <c r="I30" i="135" s="1"/>
  <c r="E29" i="135"/>
  <c r="H29" i="135" s="1"/>
  <c r="D29" i="135"/>
  <c r="F28" i="135"/>
  <c r="I28" i="135" s="1"/>
  <c r="H27" i="135"/>
  <c r="H26" i="135" s="1"/>
  <c r="E26" i="135"/>
  <c r="E25" i="135" s="1"/>
  <c r="D26" i="135"/>
  <c r="D25" i="135" s="1"/>
  <c r="D40" i="135" s="1"/>
  <c r="F30" i="68" s="1"/>
  <c r="E24" i="135"/>
  <c r="E39" i="135" s="1"/>
  <c r="E31" i="68" s="1"/>
  <c r="D24" i="135"/>
  <c r="E23" i="135"/>
  <c r="H23" i="135" s="1"/>
  <c r="D23" i="135"/>
  <c r="D38" i="135" s="1"/>
  <c r="D30" i="68" s="1"/>
  <c r="F16" i="135"/>
  <c r="I16" i="135" s="1"/>
  <c r="F15" i="135"/>
  <c r="I15" i="135" s="1"/>
  <c r="H14" i="135"/>
  <c r="D14" i="135"/>
  <c r="F14" i="135" s="1"/>
  <c r="I14" i="135" s="1"/>
  <c r="H13" i="135"/>
  <c r="F13" i="135"/>
  <c r="I13" i="135" s="1"/>
  <c r="H12" i="135"/>
  <c r="F12" i="135"/>
  <c r="I12" i="135" s="1"/>
  <c r="E11" i="135"/>
  <c r="E10" i="135" s="1"/>
  <c r="D11" i="135"/>
  <c r="D10" i="135" s="1"/>
  <c r="D20" i="135" s="1"/>
  <c r="F27" i="68" s="1"/>
  <c r="H89" i="133"/>
  <c r="E89" i="133"/>
  <c r="D89" i="133"/>
  <c r="H85" i="133"/>
  <c r="E85" i="133"/>
  <c r="D85" i="133"/>
  <c r="H84" i="133"/>
  <c r="I84" i="133" s="1"/>
  <c r="F84" i="133"/>
  <c r="H83" i="133"/>
  <c r="I83" i="133" s="1"/>
  <c r="F83" i="133"/>
  <c r="H82" i="133"/>
  <c r="I82" i="133" s="1"/>
  <c r="F82" i="133"/>
  <c r="E81" i="133"/>
  <c r="D81" i="133"/>
  <c r="H77" i="133"/>
  <c r="E77" i="133"/>
  <c r="D77" i="133"/>
  <c r="H74" i="133"/>
  <c r="E74" i="133"/>
  <c r="D74" i="133"/>
  <c r="H71" i="133"/>
  <c r="E71" i="133"/>
  <c r="D71" i="133"/>
  <c r="E70" i="133"/>
  <c r="H70" i="133" s="1"/>
  <c r="D70" i="133"/>
  <c r="E69" i="133"/>
  <c r="D69" i="133"/>
  <c r="E68" i="133"/>
  <c r="D68" i="133"/>
  <c r="H66" i="133"/>
  <c r="H63" i="133" s="1"/>
  <c r="H65" i="133"/>
  <c r="H62" i="133" s="1"/>
  <c r="E64" i="133"/>
  <c r="D64" i="133"/>
  <c r="E63" i="133"/>
  <c r="D63" i="133"/>
  <c r="E62" i="133"/>
  <c r="D62" i="133"/>
  <c r="H57" i="133"/>
  <c r="E57" i="133"/>
  <c r="D57" i="133"/>
  <c r="H55" i="133"/>
  <c r="E55" i="133"/>
  <c r="D55" i="133"/>
  <c r="H53" i="133"/>
  <c r="I53" i="133" s="1"/>
  <c r="F53" i="133"/>
  <c r="H51" i="133"/>
  <c r="I51" i="133" s="1"/>
  <c r="F51" i="133"/>
  <c r="E50" i="133"/>
  <c r="D50" i="133"/>
  <c r="H47" i="133"/>
  <c r="I47" i="133" s="1"/>
  <c r="F47" i="133"/>
  <c r="E46" i="133"/>
  <c r="D46" i="133"/>
  <c r="H44" i="133"/>
  <c r="I44" i="133" s="1"/>
  <c r="F44" i="133"/>
  <c r="H43" i="133"/>
  <c r="I43" i="133" s="1"/>
  <c r="F43" i="133"/>
  <c r="H42" i="133"/>
  <c r="I42" i="133" s="1"/>
  <c r="F42" i="133"/>
  <c r="H41" i="133"/>
  <c r="I41" i="133" s="1"/>
  <c r="F41" i="133"/>
  <c r="E40" i="133"/>
  <c r="D40" i="133"/>
  <c r="H35" i="133"/>
  <c r="I35" i="133" s="1"/>
  <c r="F35" i="133"/>
  <c r="H34" i="133"/>
  <c r="H28" i="133" s="1"/>
  <c r="F34" i="133"/>
  <c r="E33" i="133"/>
  <c r="D33" i="133"/>
  <c r="H30" i="133"/>
  <c r="E30" i="133"/>
  <c r="D30" i="133"/>
  <c r="E29" i="133"/>
  <c r="D29" i="133"/>
  <c r="E28" i="133"/>
  <c r="D28" i="133"/>
  <c r="H24" i="133"/>
  <c r="E24" i="133"/>
  <c r="D24" i="133"/>
  <c r="H23" i="133"/>
  <c r="I23" i="133" s="1"/>
  <c r="F23" i="133"/>
  <c r="I22" i="133"/>
  <c r="F22" i="133"/>
  <c r="H21" i="133"/>
  <c r="I21" i="133" s="1"/>
  <c r="F21" i="133"/>
  <c r="H20" i="133"/>
  <c r="I20" i="133" s="1"/>
  <c r="F20" i="133"/>
  <c r="E19" i="133"/>
  <c r="D19" i="133"/>
  <c r="H16" i="133"/>
  <c r="E16" i="133"/>
  <c r="D16" i="133"/>
  <c r="E15" i="133"/>
  <c r="D15" i="133"/>
  <c r="E14" i="133"/>
  <c r="D14" i="133"/>
  <c r="D95" i="133" l="1"/>
  <c r="E244" i="68" s="1"/>
  <c r="F15" i="133"/>
  <c r="E13" i="133"/>
  <c r="E77" i="135"/>
  <c r="H77" i="135" s="1"/>
  <c r="F28" i="133"/>
  <c r="F46" i="133"/>
  <c r="F50" i="133"/>
  <c r="F70" i="133"/>
  <c r="D37" i="133"/>
  <c r="E241" i="68" s="1"/>
  <c r="F58" i="135"/>
  <c r="I58" i="135" s="1"/>
  <c r="F19" i="133"/>
  <c r="D27" i="133"/>
  <c r="F29" i="133"/>
  <c r="I34" i="133"/>
  <c r="F40" i="133"/>
  <c r="E95" i="133"/>
  <c r="F81" i="133"/>
  <c r="D38" i="133"/>
  <c r="F68" i="133"/>
  <c r="E94" i="133"/>
  <c r="D245" i="68" s="1"/>
  <c r="F24" i="135"/>
  <c r="I24" i="135" s="1"/>
  <c r="F25" i="135"/>
  <c r="I25" i="135" s="1"/>
  <c r="E44" i="135"/>
  <c r="H44" i="135" s="1"/>
  <c r="F29" i="135"/>
  <c r="I29" i="135" s="1"/>
  <c r="D77" i="135"/>
  <c r="H25" i="135"/>
  <c r="E22" i="135"/>
  <c r="E37" i="135" s="1"/>
  <c r="H37" i="135" s="1"/>
  <c r="F54" i="135"/>
  <c r="I54" i="135" s="1"/>
  <c r="H58" i="135"/>
  <c r="H78" i="135"/>
  <c r="F64" i="135"/>
  <c r="I64" i="135" s="1"/>
  <c r="H11" i="135"/>
  <c r="F10" i="135"/>
  <c r="I10" i="135" s="1"/>
  <c r="H10" i="135"/>
  <c r="H20" i="135" s="1"/>
  <c r="F33" i="135"/>
  <c r="E46" i="135"/>
  <c r="H46" i="135" s="1"/>
  <c r="F49" i="135"/>
  <c r="I49" i="135" s="1"/>
  <c r="F50" i="135"/>
  <c r="I50" i="135" s="1"/>
  <c r="D24" i="68"/>
  <c r="H61" i="133"/>
  <c r="E38" i="133"/>
  <c r="F242" i="68" s="1"/>
  <c r="D96" i="133"/>
  <c r="F244" i="68" s="1"/>
  <c r="E61" i="133"/>
  <c r="I70" i="133"/>
  <c r="H24" i="135"/>
  <c r="E43" i="135"/>
  <c r="H43" i="135" s="1"/>
  <c r="H155" i="135"/>
  <c r="F160" i="135"/>
  <c r="F11" i="135"/>
  <c r="I11" i="135" s="1"/>
  <c r="F26" i="135"/>
  <c r="I26" i="135" s="1"/>
  <c r="F75" i="135"/>
  <c r="I75" i="135" s="1"/>
  <c r="E159" i="135"/>
  <c r="H159" i="135" s="1"/>
  <c r="F69" i="133"/>
  <c r="H14" i="133"/>
  <c r="I14" i="133" s="1"/>
  <c r="F33" i="133"/>
  <c r="H40" i="133"/>
  <c r="I40" i="133" s="1"/>
  <c r="D67" i="133"/>
  <c r="D13" i="133"/>
  <c r="I33" i="135"/>
  <c r="E45" i="135"/>
  <c r="F48" i="135"/>
  <c r="I48" i="135" s="1"/>
  <c r="H49" i="135"/>
  <c r="D45" i="135"/>
  <c r="D42" i="135" s="1"/>
  <c r="H64" i="135"/>
  <c r="F155" i="135"/>
  <c r="I155" i="135" s="1"/>
  <c r="D164" i="135"/>
  <c r="F157" i="135"/>
  <c r="H157" i="135"/>
  <c r="I157" i="135" s="1"/>
  <c r="H39" i="135"/>
  <c r="E38" i="135"/>
  <c r="D31" i="68" s="1"/>
  <c r="F23" i="135"/>
  <c r="I23" i="135" s="1"/>
  <c r="F47" i="135"/>
  <c r="I47" i="135" s="1"/>
  <c r="F78" i="135"/>
  <c r="I78" i="135" s="1"/>
  <c r="F85" i="135"/>
  <c r="I85" i="135" s="1"/>
  <c r="D107" i="135"/>
  <c r="D39" i="135"/>
  <c r="F39" i="135" s="1"/>
  <c r="I39" i="135" s="1"/>
  <c r="E20" i="135"/>
  <c r="F28" i="68" s="1"/>
  <c r="D22" i="135"/>
  <c r="E40" i="135"/>
  <c r="F31" i="68" s="1"/>
  <c r="D46" i="135"/>
  <c r="H47" i="135"/>
  <c r="E27" i="133"/>
  <c r="I28" i="133"/>
  <c r="H29" i="133"/>
  <c r="H33" i="133"/>
  <c r="I33" i="133" s="1"/>
  <c r="H64" i="133"/>
  <c r="E67" i="133"/>
  <c r="H69" i="133"/>
  <c r="I69" i="133" s="1"/>
  <c r="E96" i="133"/>
  <c r="F14" i="133"/>
  <c r="D61" i="133"/>
  <c r="D94" i="133"/>
  <c r="D244" i="68" s="1"/>
  <c r="E37" i="133"/>
  <c r="E242" i="68" s="1"/>
  <c r="H15" i="133"/>
  <c r="H19" i="133"/>
  <c r="I19" i="133" s="1"/>
  <c r="H46" i="133"/>
  <c r="I46" i="133" s="1"/>
  <c r="H50" i="133"/>
  <c r="I50" i="133" s="1"/>
  <c r="H68" i="133"/>
  <c r="H81" i="133"/>
  <c r="I81" i="133" s="1"/>
  <c r="D99" i="133" l="1"/>
  <c r="C31" i="68"/>
  <c r="D36" i="133"/>
  <c r="F95" i="133"/>
  <c r="F13" i="133"/>
  <c r="E108" i="135"/>
  <c r="F34" i="68" s="1"/>
  <c r="E245" i="68"/>
  <c r="E98" i="133"/>
  <c r="E93" i="133"/>
  <c r="H37" i="133"/>
  <c r="F27" i="133"/>
  <c r="F77" i="135"/>
  <c r="I77" i="135" s="1"/>
  <c r="F241" i="68"/>
  <c r="F38" i="133"/>
  <c r="E107" i="135"/>
  <c r="E34" i="68" s="1"/>
  <c r="E25" i="68" s="1"/>
  <c r="H22" i="135"/>
  <c r="F44" i="135"/>
  <c r="I44" i="135" s="1"/>
  <c r="F46" i="135"/>
  <c r="I46" i="135" s="1"/>
  <c r="E106" i="135"/>
  <c r="D34" i="68" s="1"/>
  <c r="D25" i="68" s="1"/>
  <c r="F43" i="135"/>
  <c r="I43" i="135" s="1"/>
  <c r="E162" i="135"/>
  <c r="F43" i="68" s="1"/>
  <c r="F67" i="133"/>
  <c r="E100" i="133"/>
  <c r="E33" i="68"/>
  <c r="D32" i="68"/>
  <c r="F45" i="135"/>
  <c r="I45" i="135" s="1"/>
  <c r="H45" i="135"/>
  <c r="F159" i="135"/>
  <c r="I159" i="135" s="1"/>
  <c r="I160" i="135"/>
  <c r="H95" i="133"/>
  <c r="I95" i="133" s="1"/>
  <c r="F96" i="133"/>
  <c r="F245" i="68"/>
  <c r="D165" i="135"/>
  <c r="E30" i="68"/>
  <c r="C30" i="68" s="1"/>
  <c r="E42" i="135"/>
  <c r="D100" i="133"/>
  <c r="D108" i="135"/>
  <c r="F20" i="135"/>
  <c r="I20" i="135" s="1"/>
  <c r="F107" i="135"/>
  <c r="I107" i="135" s="1"/>
  <c r="F40" i="135"/>
  <c r="I40" i="135" s="1"/>
  <c r="H40" i="135"/>
  <c r="D37" i="135"/>
  <c r="F37" i="135" s="1"/>
  <c r="I37" i="135" s="1"/>
  <c r="F22" i="135"/>
  <c r="I22" i="135" s="1"/>
  <c r="H38" i="135"/>
  <c r="F38" i="135"/>
  <c r="I38" i="135" s="1"/>
  <c r="H108" i="135"/>
  <c r="H67" i="133"/>
  <c r="I67" i="133" s="1"/>
  <c r="H94" i="133"/>
  <c r="I68" i="133"/>
  <c r="H27" i="133"/>
  <c r="I27" i="133" s="1"/>
  <c r="I29" i="133"/>
  <c r="H96" i="133"/>
  <c r="I96" i="133" s="1"/>
  <c r="D98" i="133"/>
  <c r="D93" i="133"/>
  <c r="E99" i="133"/>
  <c r="F99" i="133" s="1"/>
  <c r="F37" i="133"/>
  <c r="E36" i="133"/>
  <c r="I37" i="133"/>
  <c r="H38" i="133"/>
  <c r="I15" i="133"/>
  <c r="H13" i="133"/>
  <c r="I13" i="133" s="1"/>
  <c r="F94" i="133"/>
  <c r="F36" i="133" l="1"/>
  <c r="F108" i="135"/>
  <c r="I108" i="135" s="1"/>
  <c r="F93" i="133"/>
  <c r="H36" i="133"/>
  <c r="I36" i="133" s="1"/>
  <c r="H99" i="133"/>
  <c r="I99" i="133" s="1"/>
  <c r="H162" i="135"/>
  <c r="H166" i="135" s="1"/>
  <c r="D97" i="133"/>
  <c r="E166" i="135"/>
  <c r="H107" i="135"/>
  <c r="E165" i="135"/>
  <c r="H165" i="135" s="1"/>
  <c r="I165" i="135" s="1"/>
  <c r="F106" i="135"/>
  <c r="I106" i="135" s="1"/>
  <c r="H106" i="135"/>
  <c r="E105" i="135"/>
  <c r="E164" i="135"/>
  <c r="F164" i="135" s="1"/>
  <c r="I164" i="135" s="1"/>
  <c r="F162" i="135"/>
  <c r="I162" i="135" s="1"/>
  <c r="F33" i="68"/>
  <c r="F24" i="68" s="1"/>
  <c r="D166" i="135"/>
  <c r="D163" i="135" s="1"/>
  <c r="D105" i="135"/>
  <c r="E24" i="68"/>
  <c r="E32" i="68"/>
  <c r="E97" i="133"/>
  <c r="F98" i="133"/>
  <c r="F100" i="133"/>
  <c r="F42" i="135"/>
  <c r="I42" i="135" s="1"/>
  <c r="H42" i="135"/>
  <c r="H93" i="133"/>
  <c r="I93" i="133" s="1"/>
  <c r="I94" i="133"/>
  <c r="H98" i="133"/>
  <c r="H100" i="133"/>
  <c r="I100" i="133" s="1"/>
  <c r="I38" i="133"/>
  <c r="F97" i="133" l="1"/>
  <c r="H105" i="135"/>
  <c r="I105" i="135" s="1"/>
  <c r="F165" i="135"/>
  <c r="E163" i="135"/>
  <c r="F163" i="135" s="1"/>
  <c r="I163" i="135" s="1"/>
  <c r="F105" i="135"/>
  <c r="F166" i="135"/>
  <c r="I166" i="135" s="1"/>
  <c r="H164" i="135"/>
  <c r="H163" i="135" s="1"/>
  <c r="H97" i="133"/>
  <c r="I97" i="133" s="1"/>
  <c r="I98" i="133"/>
  <c r="H81" i="84" l="1"/>
  <c r="E80" i="84"/>
  <c r="H80" i="84" s="1"/>
  <c r="F72" i="84"/>
  <c r="H34" i="83" l="1"/>
  <c r="H53" i="83" l="1"/>
  <c r="H42" i="83"/>
  <c r="H26" i="83"/>
  <c r="H14" i="83" l="1"/>
  <c r="I14" i="83" s="1"/>
  <c r="F14" i="83"/>
  <c r="E13" i="91" l="1"/>
  <c r="H13" i="91" s="1"/>
  <c r="G236" i="68" l="1"/>
  <c r="G235" i="68"/>
  <c r="H234" i="68"/>
  <c r="I234" i="68"/>
  <c r="J234" i="68"/>
  <c r="K234" i="68"/>
  <c r="L234" i="68"/>
  <c r="M234" i="68"/>
  <c r="N234" i="68"/>
  <c r="O234" i="68"/>
  <c r="I93" i="130"/>
  <c r="F93" i="130"/>
  <c r="D92" i="130"/>
  <c r="D91" i="130" s="1"/>
  <c r="H91" i="130"/>
  <c r="E91" i="130"/>
  <c r="I89" i="130"/>
  <c r="F89" i="130"/>
  <c r="H88" i="130"/>
  <c r="D88" i="130"/>
  <c r="I87" i="130"/>
  <c r="F87" i="130"/>
  <c r="H86" i="130"/>
  <c r="H39" i="130" s="1"/>
  <c r="H97" i="130" s="1"/>
  <c r="E86" i="130"/>
  <c r="D86" i="130"/>
  <c r="H85" i="130"/>
  <c r="E85" i="130"/>
  <c r="D85" i="130"/>
  <c r="I77" i="130"/>
  <c r="F77" i="130"/>
  <c r="H76" i="130"/>
  <c r="E76" i="130"/>
  <c r="D76" i="130"/>
  <c r="I75" i="130"/>
  <c r="F75" i="130"/>
  <c r="H74" i="130"/>
  <c r="E74" i="130"/>
  <c r="D74" i="130"/>
  <c r="I73" i="130"/>
  <c r="F73" i="130"/>
  <c r="H72" i="130"/>
  <c r="E72" i="130"/>
  <c r="D72" i="130"/>
  <c r="I70" i="130"/>
  <c r="F70" i="130"/>
  <c r="I69" i="130"/>
  <c r="F69" i="130"/>
  <c r="H68" i="130"/>
  <c r="E68" i="130"/>
  <c r="D68" i="130"/>
  <c r="I66" i="130"/>
  <c r="F66" i="130"/>
  <c r="H65" i="130"/>
  <c r="H59" i="130" s="1"/>
  <c r="E65" i="130"/>
  <c r="D65" i="130"/>
  <c r="I64" i="130"/>
  <c r="F64" i="130"/>
  <c r="H63" i="130"/>
  <c r="E63" i="130"/>
  <c r="D63" i="130"/>
  <c r="I62" i="130"/>
  <c r="F62" i="130"/>
  <c r="I61" i="130"/>
  <c r="F61" i="130"/>
  <c r="H60" i="130"/>
  <c r="E60" i="130"/>
  <c r="D60" i="130"/>
  <c r="I58" i="130"/>
  <c r="F58" i="130"/>
  <c r="I57" i="130"/>
  <c r="F57" i="130"/>
  <c r="I55" i="130"/>
  <c r="F55" i="130"/>
  <c r="I54" i="130"/>
  <c r="F54" i="130"/>
  <c r="I53" i="130"/>
  <c r="F53" i="130"/>
  <c r="I52" i="130"/>
  <c r="F52" i="130"/>
  <c r="I51" i="130"/>
  <c r="F51" i="130"/>
  <c r="H50" i="130"/>
  <c r="E50" i="130"/>
  <c r="D50" i="130"/>
  <c r="I49" i="130"/>
  <c r="F49" i="130"/>
  <c r="H48" i="130"/>
  <c r="E48" i="130"/>
  <c r="D48" i="130"/>
  <c r="H47" i="130"/>
  <c r="E47" i="130"/>
  <c r="D47" i="130"/>
  <c r="I46" i="130"/>
  <c r="F46" i="130"/>
  <c r="I45" i="130"/>
  <c r="F45" i="130"/>
  <c r="H44" i="130"/>
  <c r="H43" i="130" s="1"/>
  <c r="E44" i="130"/>
  <c r="D44" i="130"/>
  <c r="D43" i="130" s="1"/>
  <c r="I42" i="130"/>
  <c r="F42" i="130"/>
  <c r="I41" i="130"/>
  <c r="F41" i="130"/>
  <c r="H40" i="130"/>
  <c r="E40" i="130"/>
  <c r="D40" i="130"/>
  <c r="E39" i="130"/>
  <c r="E97" i="130" s="1"/>
  <c r="D39" i="130"/>
  <c r="D97" i="130" s="1"/>
  <c r="H37" i="130"/>
  <c r="H95" i="130" s="1"/>
  <c r="E236" i="68" s="1"/>
  <c r="E37" i="130"/>
  <c r="I35" i="130"/>
  <c r="F35" i="130"/>
  <c r="I34" i="130"/>
  <c r="F34" i="130"/>
  <c r="I33" i="130"/>
  <c r="F33" i="130"/>
  <c r="H32" i="130"/>
  <c r="H31" i="130" s="1"/>
  <c r="H30" i="130" s="1"/>
  <c r="E32" i="130"/>
  <c r="E30" i="130" s="1"/>
  <c r="E29" i="130" s="1"/>
  <c r="D32" i="130"/>
  <c r="D30" i="130" s="1"/>
  <c r="I23" i="130"/>
  <c r="F23" i="130"/>
  <c r="I22" i="130"/>
  <c r="F22" i="130"/>
  <c r="I21" i="130"/>
  <c r="F21" i="130"/>
  <c r="H20" i="130"/>
  <c r="E20" i="130"/>
  <c r="E18" i="130" s="1"/>
  <c r="E12" i="130" s="1"/>
  <c r="E27" i="130" s="1"/>
  <c r="D20" i="130"/>
  <c r="I19" i="130"/>
  <c r="F19" i="130"/>
  <c r="H18" i="130"/>
  <c r="D18" i="130"/>
  <c r="D12" i="130" s="1"/>
  <c r="H17" i="130"/>
  <c r="H11" i="130" s="1"/>
  <c r="H26" i="130" s="1"/>
  <c r="F233" i="68" s="1"/>
  <c r="E17" i="130"/>
  <c r="E11" i="130" s="1"/>
  <c r="E26" i="130" s="1"/>
  <c r="D17" i="130"/>
  <c r="I15" i="130"/>
  <c r="F15" i="130"/>
  <c r="I14" i="130"/>
  <c r="F14" i="130"/>
  <c r="H13" i="130"/>
  <c r="E13" i="130"/>
  <c r="D13" i="130"/>
  <c r="D11" i="130"/>
  <c r="D26" i="130" s="1"/>
  <c r="F232" i="68" s="1"/>
  <c r="H10" i="130"/>
  <c r="H25" i="130" s="1"/>
  <c r="E233" i="68" s="1"/>
  <c r="E10" i="130"/>
  <c r="E25" i="130" s="1"/>
  <c r="D10" i="130"/>
  <c r="D25" i="130" s="1"/>
  <c r="E232" i="68" s="1"/>
  <c r="F91" i="130" l="1"/>
  <c r="D37" i="130"/>
  <c r="D95" i="130" s="1"/>
  <c r="E235" i="68" s="1"/>
  <c r="I91" i="130"/>
  <c r="F50" i="130"/>
  <c r="I60" i="130"/>
  <c r="I65" i="130"/>
  <c r="F13" i="130"/>
  <c r="F47" i="130"/>
  <c r="I48" i="130"/>
  <c r="I17" i="130"/>
  <c r="H16" i="130"/>
  <c r="F60" i="130"/>
  <c r="I63" i="130"/>
  <c r="E84" i="130"/>
  <c r="I40" i="130"/>
  <c r="F48" i="130"/>
  <c r="F74" i="130"/>
  <c r="F30" i="130"/>
  <c r="H12" i="130"/>
  <c r="H27" i="130" s="1"/>
  <c r="G233" i="68" s="1"/>
  <c r="E31" i="130"/>
  <c r="F40" i="130"/>
  <c r="F65" i="130"/>
  <c r="F72" i="130"/>
  <c r="F12" i="130"/>
  <c r="I50" i="130"/>
  <c r="I72" i="130"/>
  <c r="I76" i="130"/>
  <c r="I68" i="130"/>
  <c r="I13" i="130"/>
  <c r="I47" i="130"/>
  <c r="F88" i="130"/>
  <c r="H29" i="130"/>
  <c r="E59" i="130"/>
  <c r="E38" i="130" s="1"/>
  <c r="F18" i="130"/>
  <c r="F44" i="130"/>
  <c r="D16" i="130"/>
  <c r="F17" i="130"/>
  <c r="I18" i="130"/>
  <c r="F20" i="130"/>
  <c r="D29" i="130"/>
  <c r="F29" i="130" s="1"/>
  <c r="I32" i="130"/>
  <c r="I43" i="130"/>
  <c r="I74" i="130"/>
  <c r="I88" i="130"/>
  <c r="H84" i="130"/>
  <c r="D9" i="130"/>
  <c r="E9" i="130"/>
  <c r="F10" i="130"/>
  <c r="E16" i="130"/>
  <c r="I20" i="130"/>
  <c r="F32" i="130"/>
  <c r="H38" i="130"/>
  <c r="H36" i="130" s="1"/>
  <c r="E43" i="130"/>
  <c r="F43" i="130" s="1"/>
  <c r="F68" i="130"/>
  <c r="I85" i="130"/>
  <c r="F234" i="68"/>
  <c r="E234" i="68"/>
  <c r="I25" i="130"/>
  <c r="H99" i="130"/>
  <c r="E101" i="130"/>
  <c r="E24" i="130"/>
  <c r="F25" i="130"/>
  <c r="F26" i="130"/>
  <c r="I26" i="130"/>
  <c r="D31" i="130"/>
  <c r="I31" i="130" s="1"/>
  <c r="I44" i="130"/>
  <c r="D59" i="130"/>
  <c r="D38" i="130" s="1"/>
  <c r="F63" i="130"/>
  <c r="E95" i="130"/>
  <c r="E99" i="130" s="1"/>
  <c r="F11" i="130"/>
  <c r="D27" i="130"/>
  <c r="F76" i="130"/>
  <c r="F85" i="130"/>
  <c r="I10" i="130"/>
  <c r="D84" i="130"/>
  <c r="I11" i="130"/>
  <c r="I30" i="130"/>
  <c r="I95" i="130" l="1"/>
  <c r="D36" i="130"/>
  <c r="I37" i="130"/>
  <c r="D99" i="130"/>
  <c r="F99" i="130" s="1"/>
  <c r="F37" i="130"/>
  <c r="H101" i="130"/>
  <c r="I84" i="130"/>
  <c r="H24" i="130"/>
  <c r="I16" i="130"/>
  <c r="I12" i="130"/>
  <c r="I36" i="130"/>
  <c r="H9" i="130"/>
  <c r="I9" i="130" s="1"/>
  <c r="F9" i="130"/>
  <c r="D101" i="130"/>
  <c r="G232" i="68"/>
  <c r="G234" i="68" s="1"/>
  <c r="I29" i="130"/>
  <c r="D24" i="130"/>
  <c r="F24" i="130" s="1"/>
  <c r="D96" i="130"/>
  <c r="I38" i="130"/>
  <c r="F27" i="130"/>
  <c r="F16" i="130"/>
  <c r="H96" i="130"/>
  <c r="E36" i="130"/>
  <c r="F36" i="130" s="1"/>
  <c r="F38" i="130"/>
  <c r="F95" i="130"/>
  <c r="F84" i="130"/>
  <c r="E96" i="130"/>
  <c r="F31" i="130"/>
  <c r="F59" i="130"/>
  <c r="I59" i="130"/>
  <c r="I27" i="130"/>
  <c r="I99" i="130"/>
  <c r="I101" i="130" l="1"/>
  <c r="I24" i="130"/>
  <c r="F101" i="130"/>
  <c r="F236" i="68"/>
  <c r="H94" i="130"/>
  <c r="H100" i="130"/>
  <c r="H98" i="130" s="1"/>
  <c r="I96" i="130"/>
  <c r="F235" i="68"/>
  <c r="D94" i="130"/>
  <c r="D100" i="130"/>
  <c r="D98" i="130" s="1"/>
  <c r="F96" i="130"/>
  <c r="E100" i="130"/>
  <c r="E94" i="130"/>
  <c r="I153" i="128"/>
  <c r="F153" i="128"/>
  <c r="I152" i="128"/>
  <c r="F152" i="128"/>
  <c r="H151" i="128"/>
  <c r="H150" i="128" s="1"/>
  <c r="E151" i="128"/>
  <c r="E150" i="128" s="1"/>
  <c r="E157" i="128" s="1"/>
  <c r="D151" i="128"/>
  <c r="H146" i="128"/>
  <c r="E146" i="128"/>
  <c r="D146" i="128"/>
  <c r="H144" i="128"/>
  <c r="H142" i="128" s="1"/>
  <c r="E144" i="128"/>
  <c r="E142" i="128" s="1"/>
  <c r="D144" i="128"/>
  <c r="D142" i="128" s="1"/>
  <c r="E139" i="128"/>
  <c r="E138" i="128" s="1"/>
  <c r="H138" i="128"/>
  <c r="D138" i="128"/>
  <c r="I133" i="128"/>
  <c r="F133" i="128"/>
  <c r="H132" i="128"/>
  <c r="E132" i="128"/>
  <c r="D132" i="128"/>
  <c r="I129" i="128"/>
  <c r="F129" i="128"/>
  <c r="H128" i="128"/>
  <c r="E128" i="128"/>
  <c r="D128" i="128"/>
  <c r="I125" i="128"/>
  <c r="F125" i="128"/>
  <c r="I123" i="128"/>
  <c r="F123" i="128"/>
  <c r="H122" i="128"/>
  <c r="E122" i="128"/>
  <c r="D122" i="128"/>
  <c r="I120" i="128"/>
  <c r="F120" i="128"/>
  <c r="I119" i="128"/>
  <c r="F119" i="128"/>
  <c r="H117" i="128"/>
  <c r="E117" i="128"/>
  <c r="D117" i="128"/>
  <c r="I111" i="128"/>
  <c r="F111" i="128"/>
  <c r="H110" i="128"/>
  <c r="H109" i="128" s="1"/>
  <c r="E110" i="128"/>
  <c r="D110" i="128"/>
  <c r="D109" i="128" s="1"/>
  <c r="D114" i="128" s="1"/>
  <c r="F124" i="68" s="1"/>
  <c r="I102" i="128"/>
  <c r="F102" i="128"/>
  <c r="H101" i="128"/>
  <c r="E101" i="128"/>
  <c r="D101" i="128"/>
  <c r="I99" i="128"/>
  <c r="F99" i="128"/>
  <c r="I98" i="128"/>
  <c r="F98" i="128"/>
  <c r="I97" i="128"/>
  <c r="F97" i="128"/>
  <c r="I96" i="128"/>
  <c r="F96" i="128"/>
  <c r="I95" i="128"/>
  <c r="F95" i="128"/>
  <c r="H94" i="128"/>
  <c r="E94" i="128"/>
  <c r="D94" i="128"/>
  <c r="H90" i="128"/>
  <c r="H82" i="128" s="1"/>
  <c r="E90" i="128"/>
  <c r="E82" i="128" s="1"/>
  <c r="D90" i="128"/>
  <c r="D82" i="128" s="1"/>
  <c r="I89" i="128"/>
  <c r="F89" i="128"/>
  <c r="I77" i="128"/>
  <c r="F77" i="128"/>
  <c r="I76" i="128"/>
  <c r="F76" i="128"/>
  <c r="H75" i="128"/>
  <c r="E75" i="128"/>
  <c r="D75" i="128"/>
  <c r="I72" i="128"/>
  <c r="F72" i="128"/>
  <c r="I71" i="128"/>
  <c r="F71" i="128"/>
  <c r="I70" i="128"/>
  <c r="F70" i="128"/>
  <c r="H68" i="128"/>
  <c r="E68" i="128"/>
  <c r="D68" i="128"/>
  <c r="H67" i="128"/>
  <c r="H79" i="128" s="1"/>
  <c r="E119" i="68" s="1"/>
  <c r="E67" i="128"/>
  <c r="E79" i="128" s="1"/>
  <c r="D67" i="128"/>
  <c r="I64" i="128"/>
  <c r="F64" i="128"/>
  <c r="I60" i="128"/>
  <c r="F60" i="128"/>
  <c r="H54" i="128"/>
  <c r="H53" i="128" s="1"/>
  <c r="E54" i="128"/>
  <c r="D54" i="128"/>
  <c r="I51" i="128"/>
  <c r="F51" i="128"/>
  <c r="H50" i="128"/>
  <c r="E50" i="128"/>
  <c r="D50" i="128"/>
  <c r="I49" i="128"/>
  <c r="F49" i="128"/>
  <c r="I48" i="128"/>
  <c r="F48" i="128"/>
  <c r="H47" i="128"/>
  <c r="E47" i="128"/>
  <c r="D47" i="128"/>
  <c r="I44" i="128"/>
  <c r="F44" i="128"/>
  <c r="I43" i="128"/>
  <c r="F43" i="128"/>
  <c r="H42" i="128"/>
  <c r="E42" i="128"/>
  <c r="D42" i="128"/>
  <c r="I31" i="128"/>
  <c r="F31" i="128"/>
  <c r="H28" i="128"/>
  <c r="H27" i="128" s="1"/>
  <c r="E28" i="128"/>
  <c r="D28" i="128"/>
  <c r="D27" i="128" s="1"/>
  <c r="H26" i="128"/>
  <c r="E26" i="128"/>
  <c r="D26" i="128"/>
  <c r="H21" i="128"/>
  <c r="H18" i="128" s="1"/>
  <c r="E21" i="128"/>
  <c r="D21" i="128"/>
  <c r="D18" i="128" s="1"/>
  <c r="I20" i="128"/>
  <c r="F20" i="128"/>
  <c r="E18" i="128"/>
  <c r="I17" i="128"/>
  <c r="F17" i="128"/>
  <c r="I16" i="128"/>
  <c r="F16" i="128"/>
  <c r="I15" i="128"/>
  <c r="F15" i="128"/>
  <c r="I14" i="128"/>
  <c r="F14" i="128"/>
  <c r="H13" i="128"/>
  <c r="H9" i="128" s="1"/>
  <c r="E13" i="128"/>
  <c r="E9" i="128" s="1"/>
  <c r="D13" i="128"/>
  <c r="E37" i="126"/>
  <c r="H37" i="126" s="1"/>
  <c r="H36" i="126"/>
  <c r="I36" i="126" s="1"/>
  <c r="F36" i="126"/>
  <c r="H35" i="126"/>
  <c r="I35" i="126" s="1"/>
  <c r="F35" i="126"/>
  <c r="E34" i="126"/>
  <c r="H34" i="126" s="1"/>
  <c r="D34" i="126"/>
  <c r="D31" i="126" s="1"/>
  <c r="D37" i="126" s="1"/>
  <c r="E33" i="126"/>
  <c r="E39" i="126" s="1"/>
  <c r="D33" i="126"/>
  <c r="D39" i="126" s="1"/>
  <c r="F112" i="68" s="1"/>
  <c r="E32" i="126"/>
  <c r="E38" i="126" s="1"/>
  <c r="D32" i="126"/>
  <c r="D38" i="126" s="1"/>
  <c r="H28" i="126"/>
  <c r="F28" i="126"/>
  <c r="I28" i="126" s="1"/>
  <c r="I27" i="126"/>
  <c r="H27" i="126"/>
  <c r="I26" i="126"/>
  <c r="E26" i="126"/>
  <c r="E29" i="126" s="1"/>
  <c r="D26" i="126"/>
  <c r="D29" i="126" s="1"/>
  <c r="F109" i="68" s="1"/>
  <c r="I24" i="126"/>
  <c r="H22" i="126"/>
  <c r="E22" i="126"/>
  <c r="D22" i="126"/>
  <c r="H20" i="126"/>
  <c r="E20" i="126"/>
  <c r="D20" i="126"/>
  <c r="E15" i="126"/>
  <c r="H15" i="126" s="1"/>
  <c r="D15" i="126"/>
  <c r="I13" i="126"/>
  <c r="F13" i="126"/>
  <c r="I11" i="126"/>
  <c r="F11" i="126"/>
  <c r="I10" i="126"/>
  <c r="F10" i="126"/>
  <c r="H9" i="126"/>
  <c r="H8" i="126" s="1"/>
  <c r="E9" i="126"/>
  <c r="E8" i="126" s="1"/>
  <c r="D9" i="126"/>
  <c r="D8" i="126" s="1"/>
  <c r="I31" i="124"/>
  <c r="I30" i="124" s="1"/>
  <c r="F31" i="124"/>
  <c r="F30" i="124" s="1"/>
  <c r="E30" i="124"/>
  <c r="H30" i="124" s="1"/>
  <c r="H32" i="124" s="1"/>
  <c r="D30" i="124"/>
  <c r="D32" i="124" s="1"/>
  <c r="F97" i="68" s="1"/>
  <c r="I25" i="124"/>
  <c r="I23" i="124" s="1"/>
  <c r="F25" i="124"/>
  <c r="H24" i="124"/>
  <c r="I24" i="124" s="1"/>
  <c r="I22" i="124" s="1"/>
  <c r="F24" i="124"/>
  <c r="H23" i="124"/>
  <c r="H20" i="124" s="1"/>
  <c r="E23" i="124"/>
  <c r="D23" i="124"/>
  <c r="D20" i="124" s="1"/>
  <c r="D28" i="124" s="1"/>
  <c r="F94" i="68" s="1"/>
  <c r="E22" i="124"/>
  <c r="E34" i="124" s="1"/>
  <c r="D22" i="124"/>
  <c r="I15" i="124"/>
  <c r="F15" i="124"/>
  <c r="H14" i="124"/>
  <c r="H16" i="124" s="1"/>
  <c r="F92" i="68" s="1"/>
  <c r="E14" i="124"/>
  <c r="D14" i="124"/>
  <c r="D16" i="124" s="1"/>
  <c r="F91" i="68" s="1"/>
  <c r="I13" i="124"/>
  <c r="F13" i="124"/>
  <c r="I11" i="124"/>
  <c r="F11" i="124"/>
  <c r="H10" i="124"/>
  <c r="I10" i="124" s="1"/>
  <c r="F10" i="124"/>
  <c r="E9" i="124"/>
  <c r="E12" i="124" s="1"/>
  <c r="D9" i="124"/>
  <c r="D12" i="124" s="1"/>
  <c r="F88" i="68" s="1"/>
  <c r="H61" i="122"/>
  <c r="H56" i="122" s="1"/>
  <c r="I60" i="122"/>
  <c r="H60" i="122"/>
  <c r="E59" i="122"/>
  <c r="D59" i="122"/>
  <c r="I57" i="122"/>
  <c r="H57" i="122"/>
  <c r="E56" i="122"/>
  <c r="D56" i="122"/>
  <c r="E55" i="122"/>
  <c r="D55" i="122"/>
  <c r="D63" i="122" s="1"/>
  <c r="H53" i="122"/>
  <c r="H52" i="122"/>
  <c r="F52" i="122"/>
  <c r="I52" i="122" s="1"/>
  <c r="I51" i="122"/>
  <c r="H51" i="122"/>
  <c r="I50" i="122"/>
  <c r="H50" i="122"/>
  <c r="H49" i="122"/>
  <c r="F49" i="122"/>
  <c r="I49" i="122" s="1"/>
  <c r="H48" i="122"/>
  <c r="F48" i="122"/>
  <c r="I48" i="122" s="1"/>
  <c r="H47" i="122"/>
  <c r="F47" i="122"/>
  <c r="I47" i="122" s="1"/>
  <c r="H46" i="122"/>
  <c r="F46" i="122"/>
  <c r="I46" i="122" s="1"/>
  <c r="E45" i="122"/>
  <c r="E44" i="122" s="1"/>
  <c r="D45" i="122"/>
  <c r="D44" i="122" s="1"/>
  <c r="I39" i="122"/>
  <c r="H39" i="122"/>
  <c r="I38" i="122"/>
  <c r="H38" i="122"/>
  <c r="I37" i="122"/>
  <c r="H37" i="122"/>
  <c r="H36" i="122"/>
  <c r="I36" i="122" s="1"/>
  <c r="F36" i="122"/>
  <c r="H35" i="122"/>
  <c r="I35" i="122" s="1"/>
  <c r="F35" i="122"/>
  <c r="H34" i="122"/>
  <c r="I34" i="122" s="1"/>
  <c r="F34" i="122"/>
  <c r="H32" i="122"/>
  <c r="I32" i="122" s="1"/>
  <c r="F32" i="122"/>
  <c r="H30" i="122"/>
  <c r="I30" i="122" s="1"/>
  <c r="F30" i="122"/>
  <c r="E29" i="122"/>
  <c r="H29" i="122" s="1"/>
  <c r="D29" i="122"/>
  <c r="I28" i="122"/>
  <c r="F28" i="122"/>
  <c r="H27" i="122"/>
  <c r="I27" i="122" s="1"/>
  <c r="F27" i="122"/>
  <c r="H26" i="122"/>
  <c r="I26" i="122" s="1"/>
  <c r="F26" i="122"/>
  <c r="H25" i="122"/>
  <c r="I25" i="122" s="1"/>
  <c r="H24" i="122"/>
  <c r="I24" i="122" s="1"/>
  <c r="F24" i="122"/>
  <c r="H23" i="122"/>
  <c r="I23" i="122" s="1"/>
  <c r="F23" i="122"/>
  <c r="H22" i="122"/>
  <c r="I22" i="122" s="1"/>
  <c r="F22" i="122"/>
  <c r="E21" i="122"/>
  <c r="E12" i="122" s="1"/>
  <c r="D21" i="122"/>
  <c r="D12" i="122" s="1"/>
  <c r="D42" i="122" s="1"/>
  <c r="E20" i="122"/>
  <c r="H20" i="122" s="1"/>
  <c r="D20" i="122"/>
  <c r="H18" i="122"/>
  <c r="I18" i="122" s="1"/>
  <c r="F18" i="122"/>
  <c r="H17" i="122"/>
  <c r="I17" i="122" s="1"/>
  <c r="F17" i="122"/>
  <c r="H16" i="122"/>
  <c r="I16" i="122" s="1"/>
  <c r="F16" i="122"/>
  <c r="H15" i="122"/>
  <c r="I15" i="122" s="1"/>
  <c r="F15" i="122"/>
  <c r="H14" i="122"/>
  <c r="E13" i="122"/>
  <c r="D13" i="122"/>
  <c r="I19" i="120"/>
  <c r="F19" i="120"/>
  <c r="I18" i="120"/>
  <c r="H18" i="120"/>
  <c r="F18" i="120"/>
  <c r="E18" i="120"/>
  <c r="D17" i="120"/>
  <c r="D18" i="120" s="1"/>
  <c r="H15" i="120"/>
  <c r="H21" i="120" s="1"/>
  <c r="H22" i="120" s="1"/>
  <c r="E15" i="120"/>
  <c r="E21" i="120" s="1"/>
  <c r="D15" i="120"/>
  <c r="D21" i="120" s="1"/>
  <c r="D19" i="122" l="1"/>
  <c r="F94" i="130"/>
  <c r="D46" i="128"/>
  <c r="D11" i="122"/>
  <c r="D41" i="122" s="1"/>
  <c r="F79" i="68" s="1"/>
  <c r="E24" i="126"/>
  <c r="I98" i="130"/>
  <c r="D93" i="128"/>
  <c r="D107" i="128" s="1"/>
  <c r="F121" i="68" s="1"/>
  <c r="I28" i="128"/>
  <c r="F50" i="128"/>
  <c r="F67" i="128"/>
  <c r="F75" i="128"/>
  <c r="H93" i="128"/>
  <c r="H107" i="128" s="1"/>
  <c r="F128" i="128"/>
  <c r="H116" i="128"/>
  <c r="H136" i="128" s="1"/>
  <c r="F128" i="68" s="1"/>
  <c r="E148" i="128"/>
  <c r="D21" i="124"/>
  <c r="D116" i="128"/>
  <c r="D136" i="128" s="1"/>
  <c r="F127" i="68" s="1"/>
  <c r="F122" i="128"/>
  <c r="F132" i="128"/>
  <c r="I94" i="130"/>
  <c r="E54" i="122"/>
  <c r="H59" i="122"/>
  <c r="F12" i="124"/>
  <c r="F14" i="124"/>
  <c r="F16" i="124" s="1"/>
  <c r="I122" i="128"/>
  <c r="I132" i="128"/>
  <c r="I151" i="128"/>
  <c r="F23" i="124"/>
  <c r="D79" i="128"/>
  <c r="E118" i="68" s="1"/>
  <c r="F110" i="128"/>
  <c r="H13" i="122"/>
  <c r="I13" i="122" s="1"/>
  <c r="D19" i="124"/>
  <c r="D27" i="124" s="1"/>
  <c r="D34" i="124" s="1"/>
  <c r="F34" i="124" s="1"/>
  <c r="H22" i="124"/>
  <c r="H21" i="124" s="1"/>
  <c r="D24" i="126"/>
  <c r="F106" i="68" s="1"/>
  <c r="F18" i="128"/>
  <c r="I101" i="128"/>
  <c r="D64" i="122"/>
  <c r="F82" i="68" s="1"/>
  <c r="I20" i="122"/>
  <c r="F45" i="122"/>
  <c r="E20" i="124"/>
  <c r="E28" i="124" s="1"/>
  <c r="F28" i="124" s="1"/>
  <c r="H18" i="126"/>
  <c r="F104" i="68" s="1"/>
  <c r="F28" i="128"/>
  <c r="H66" i="128"/>
  <c r="F117" i="128"/>
  <c r="F13" i="122"/>
  <c r="I54" i="128"/>
  <c r="F44" i="122"/>
  <c r="D18" i="126"/>
  <c r="F103" i="68" s="1"/>
  <c r="I18" i="128"/>
  <c r="H46" i="128"/>
  <c r="F54" i="128"/>
  <c r="E112" i="68"/>
  <c r="D41" i="126"/>
  <c r="D148" i="128"/>
  <c r="F133" i="68" s="1"/>
  <c r="D22" i="120"/>
  <c r="I22" i="120" s="1"/>
  <c r="F21" i="68"/>
  <c r="F15" i="68" s="1"/>
  <c r="D68" i="122"/>
  <c r="G76" i="68" s="1"/>
  <c r="G79" i="68"/>
  <c r="F20" i="122"/>
  <c r="I29" i="122"/>
  <c r="E64" i="122"/>
  <c r="H26" i="126"/>
  <c r="H29" i="126" s="1"/>
  <c r="F110" i="68" s="1"/>
  <c r="E27" i="128"/>
  <c r="E25" i="128" s="1"/>
  <c r="E53" i="128"/>
  <c r="F68" i="128"/>
  <c r="F94" i="128"/>
  <c r="E116" i="128"/>
  <c r="E136" i="128" s="1"/>
  <c r="E22" i="120"/>
  <c r="F22" i="68"/>
  <c r="E63" i="122"/>
  <c r="E66" i="122" s="1"/>
  <c r="F22" i="124"/>
  <c r="I9" i="126"/>
  <c r="H25" i="128"/>
  <c r="F42" i="128"/>
  <c r="F47" i="128"/>
  <c r="I68" i="128"/>
  <c r="I117" i="128"/>
  <c r="I128" i="128"/>
  <c r="F151" i="128"/>
  <c r="I100" i="130"/>
  <c r="H45" i="122"/>
  <c r="H44" i="122" s="1"/>
  <c r="I44" i="122" s="1"/>
  <c r="I8" i="126"/>
  <c r="H24" i="126"/>
  <c r="F34" i="126"/>
  <c r="I34" i="126" s="1"/>
  <c r="F13" i="128"/>
  <c r="I42" i="128"/>
  <c r="E66" i="128"/>
  <c r="I75" i="128"/>
  <c r="F100" i="130"/>
  <c r="E98" i="130"/>
  <c r="F98" i="130" s="1"/>
  <c r="F82" i="128"/>
  <c r="I109" i="128"/>
  <c r="H114" i="128"/>
  <c r="H159" i="128"/>
  <c r="E116" i="68" s="1"/>
  <c r="H157" i="128"/>
  <c r="E159" i="128"/>
  <c r="H148" i="128"/>
  <c r="F134" i="68" s="1"/>
  <c r="D9" i="128"/>
  <c r="I9" i="128" s="1"/>
  <c r="E46" i="128"/>
  <c r="I47" i="128"/>
  <c r="D53" i="128"/>
  <c r="I53" i="128" s="1"/>
  <c r="D66" i="128"/>
  <c r="E93" i="128"/>
  <c r="I94" i="128"/>
  <c r="E109" i="128"/>
  <c r="I110" i="128"/>
  <c r="I13" i="128"/>
  <c r="I26" i="128"/>
  <c r="I50" i="128"/>
  <c r="I67" i="128"/>
  <c r="I82" i="128"/>
  <c r="F101" i="128"/>
  <c r="I27" i="128"/>
  <c r="D150" i="128"/>
  <c r="D157" i="128" s="1"/>
  <c r="F26" i="128"/>
  <c r="F29" i="126"/>
  <c r="I29" i="126" s="1"/>
  <c r="H38" i="126"/>
  <c r="F38" i="126"/>
  <c r="E41" i="126"/>
  <c r="F8" i="126"/>
  <c r="E18" i="126"/>
  <c r="F39" i="126"/>
  <c r="H39" i="126"/>
  <c r="F9" i="126"/>
  <c r="F32" i="126"/>
  <c r="H32" i="126"/>
  <c r="F33" i="126"/>
  <c r="F37" i="126"/>
  <c r="I37" i="126" s="1"/>
  <c r="E31" i="126"/>
  <c r="H33" i="126"/>
  <c r="I33" i="126" s="1"/>
  <c r="D35" i="124"/>
  <c r="H31" i="124"/>
  <c r="I20" i="124"/>
  <c r="E32" i="124"/>
  <c r="I14" i="124"/>
  <c r="I16" i="124" s="1"/>
  <c r="E16" i="124"/>
  <c r="E21" i="124"/>
  <c r="H28" i="124"/>
  <c r="F9" i="124"/>
  <c r="I9" i="124" s="1"/>
  <c r="I12" i="124" s="1"/>
  <c r="H9" i="124"/>
  <c r="H12" i="124" s="1"/>
  <c r="E19" i="124"/>
  <c r="D66" i="122"/>
  <c r="E42" i="122"/>
  <c r="F12" i="122"/>
  <c r="H12" i="122"/>
  <c r="F29" i="122"/>
  <c r="E11" i="122"/>
  <c r="E19" i="122"/>
  <c r="F19" i="122" s="1"/>
  <c r="H21" i="122"/>
  <c r="D54" i="122"/>
  <c r="F21" i="122"/>
  <c r="I45" i="122"/>
  <c r="H55" i="122"/>
  <c r="H16" i="120"/>
  <c r="I16" i="120" s="1"/>
  <c r="E16" i="120"/>
  <c r="F16" i="120" s="1"/>
  <c r="I15" i="120"/>
  <c r="I21" i="120" s="1"/>
  <c r="F15" i="120"/>
  <c r="F21" i="120" s="1"/>
  <c r="D10" i="122" l="1"/>
  <c r="I21" i="124"/>
  <c r="D18" i="124"/>
  <c r="D26" i="124" s="1"/>
  <c r="F46" i="128"/>
  <c r="D40" i="122"/>
  <c r="D62" i="122"/>
  <c r="F20" i="124"/>
  <c r="F41" i="126"/>
  <c r="H42" i="126"/>
  <c r="F64" i="122"/>
  <c r="I46" i="128"/>
  <c r="E94" i="68"/>
  <c r="D159" i="128"/>
  <c r="E115" i="68" s="1"/>
  <c r="F53" i="128"/>
  <c r="H64" i="122"/>
  <c r="F83" i="68" s="1"/>
  <c r="E42" i="126"/>
  <c r="D67" i="122"/>
  <c r="F76" i="68" s="1"/>
  <c r="E62" i="122"/>
  <c r="F62" i="122" s="1"/>
  <c r="H19" i="124"/>
  <c r="H18" i="124" s="1"/>
  <c r="I18" i="124" s="1"/>
  <c r="D33" i="124"/>
  <c r="I79" i="128"/>
  <c r="I93" i="128"/>
  <c r="F93" i="128"/>
  <c r="F122" i="68"/>
  <c r="I107" i="128"/>
  <c r="F116" i="128"/>
  <c r="I66" i="128"/>
  <c r="H80" i="128"/>
  <c r="F119" i="68" s="1"/>
  <c r="D42" i="126"/>
  <c r="F22" i="120"/>
  <c r="I116" i="128"/>
  <c r="I136" i="128"/>
  <c r="F9" i="128"/>
  <c r="F136" i="128"/>
  <c r="D40" i="126"/>
  <c r="F21" i="124"/>
  <c r="F27" i="128"/>
  <c r="F79" i="128"/>
  <c r="D25" i="128"/>
  <c r="F25" i="128" s="1"/>
  <c r="I18" i="126"/>
  <c r="F157" i="128"/>
  <c r="F136" i="68"/>
  <c r="I114" i="128"/>
  <c r="F125" i="68"/>
  <c r="I28" i="124"/>
  <c r="F95" i="68"/>
  <c r="H35" i="124"/>
  <c r="I35" i="124" s="1"/>
  <c r="F89" i="68"/>
  <c r="E80" i="128"/>
  <c r="E78" i="128" s="1"/>
  <c r="I150" i="128"/>
  <c r="I38" i="126"/>
  <c r="E113" i="68"/>
  <c r="I39" i="126"/>
  <c r="F113" i="68"/>
  <c r="F150" i="128"/>
  <c r="I157" i="128"/>
  <c r="F137" i="68"/>
  <c r="E107" i="128"/>
  <c r="F107" i="128" s="1"/>
  <c r="D80" i="128"/>
  <c r="F118" i="68" s="1"/>
  <c r="F66" i="128"/>
  <c r="F109" i="128"/>
  <c r="E114" i="128"/>
  <c r="F114" i="128" s="1"/>
  <c r="H41" i="126"/>
  <c r="I41" i="126" s="1"/>
  <c r="I32" i="126"/>
  <c r="F31" i="126"/>
  <c r="I31" i="126" s="1"/>
  <c r="H31" i="126"/>
  <c r="E40" i="126"/>
  <c r="F18" i="126"/>
  <c r="E35" i="124"/>
  <c r="E27" i="124"/>
  <c r="F27" i="124" s="1"/>
  <c r="E18" i="124"/>
  <c r="F19" i="124"/>
  <c r="E41" i="122"/>
  <c r="F11" i="122"/>
  <c r="H11" i="122"/>
  <c r="E10" i="122"/>
  <c r="F10" i="122" s="1"/>
  <c r="F42" i="122"/>
  <c r="E68" i="122"/>
  <c r="H54" i="122"/>
  <c r="H63" i="122"/>
  <c r="H66" i="122" s="1"/>
  <c r="H19" i="122"/>
  <c r="I19" i="122" s="1"/>
  <c r="I21" i="122"/>
  <c r="H42" i="122"/>
  <c r="I12" i="122"/>
  <c r="I19" i="124" l="1"/>
  <c r="I64" i="122"/>
  <c r="I159" i="128"/>
  <c r="I42" i="126"/>
  <c r="F159" i="128"/>
  <c r="H27" i="124"/>
  <c r="E95" i="68" s="1"/>
  <c r="F42" i="126"/>
  <c r="D65" i="122"/>
  <c r="I25" i="128"/>
  <c r="H78" i="128"/>
  <c r="H160" i="128"/>
  <c r="F116" i="68" s="1"/>
  <c r="I42" i="122"/>
  <c r="G80" i="68"/>
  <c r="E160" i="128"/>
  <c r="D160" i="128"/>
  <c r="I160" i="128" s="1"/>
  <c r="D78" i="128"/>
  <c r="I80" i="128"/>
  <c r="F80" i="128"/>
  <c r="H40" i="126"/>
  <c r="I40" i="126" s="1"/>
  <c r="F40" i="126"/>
  <c r="F18" i="124"/>
  <c r="F26" i="124" s="1"/>
  <c r="E26" i="124"/>
  <c r="F35" i="124"/>
  <c r="E33" i="124"/>
  <c r="F33" i="124" s="1"/>
  <c r="I11" i="122"/>
  <c r="H10" i="122"/>
  <c r="I10" i="122" s="1"/>
  <c r="H41" i="122"/>
  <c r="F80" i="68" s="1"/>
  <c r="H68" i="122"/>
  <c r="F68" i="122"/>
  <c r="F41" i="122"/>
  <c r="E67" i="122"/>
  <c r="E40" i="122"/>
  <c r="F40" i="122" s="1"/>
  <c r="H62" i="122"/>
  <c r="I62" i="122" s="1"/>
  <c r="H34" i="124" l="1"/>
  <c r="H26" i="124"/>
  <c r="I26" i="124" s="1"/>
  <c r="I27" i="124"/>
  <c r="H158" i="128"/>
  <c r="I68" i="122"/>
  <c r="G77" i="68"/>
  <c r="D158" i="128"/>
  <c r="F115" i="68"/>
  <c r="I78" i="128"/>
  <c r="F78" i="128"/>
  <c r="F160" i="128"/>
  <c r="E158" i="128"/>
  <c r="I34" i="124"/>
  <c r="H33" i="124"/>
  <c r="I33" i="124" s="1"/>
  <c r="F67" i="122"/>
  <c r="E65" i="122"/>
  <c r="H40" i="122"/>
  <c r="I40" i="122" s="1"/>
  <c r="I41" i="122"/>
  <c r="H67" i="122"/>
  <c r="I158" i="128" l="1"/>
  <c r="F158" i="128"/>
  <c r="I67" i="122"/>
  <c r="F77" i="68"/>
  <c r="H65" i="122"/>
  <c r="I65" i="122" s="1"/>
  <c r="F65" i="122"/>
  <c r="I37" i="92" l="1"/>
  <c r="I36" i="92"/>
  <c r="G35" i="92"/>
  <c r="H34" i="117" l="1"/>
  <c r="H39" i="117" s="1"/>
  <c r="G284" i="68" s="1"/>
  <c r="E34" i="117"/>
  <c r="E39" i="117" s="1"/>
  <c r="D34" i="117"/>
  <c r="D39" i="117" s="1"/>
  <c r="G283" i="68" s="1"/>
  <c r="H32" i="117"/>
  <c r="H37" i="117" s="1"/>
  <c r="E284" i="68" s="1"/>
  <c r="E32" i="117"/>
  <c r="E37" i="117" s="1"/>
  <c r="D32" i="117"/>
  <c r="D37" i="117" s="1"/>
  <c r="E283" i="68" s="1"/>
  <c r="H31" i="117"/>
  <c r="H36" i="117" s="1"/>
  <c r="D284" i="68" s="1"/>
  <c r="E31" i="117"/>
  <c r="E36" i="117" s="1"/>
  <c r="D31" i="117"/>
  <c r="D283" i="68" s="1"/>
  <c r="H26" i="117"/>
  <c r="D26" i="117"/>
  <c r="H21" i="117"/>
  <c r="E21" i="117"/>
  <c r="D21" i="117"/>
  <c r="I20" i="117"/>
  <c r="F20" i="117"/>
  <c r="E19" i="117"/>
  <c r="D19" i="117"/>
  <c r="D17" i="117" s="1"/>
  <c r="H17" i="117"/>
  <c r="H14" i="117" s="1"/>
  <c r="F19" i="117" l="1"/>
  <c r="E17" i="117"/>
  <c r="E12" i="117" s="1"/>
  <c r="E33" i="117" s="1"/>
  <c r="E30" i="117" s="1"/>
  <c r="I19" i="117"/>
  <c r="D12" i="117"/>
  <c r="D9" i="117" s="1"/>
  <c r="D14" i="117"/>
  <c r="I14" i="117" s="1"/>
  <c r="D36" i="117"/>
  <c r="I17" i="117"/>
  <c r="H12" i="117"/>
  <c r="H264" i="68"/>
  <c r="I264" i="68"/>
  <c r="J264" i="68"/>
  <c r="K264" i="68"/>
  <c r="L264" i="68"/>
  <c r="M264" i="68"/>
  <c r="N264" i="68"/>
  <c r="O264" i="68"/>
  <c r="H144" i="115"/>
  <c r="D144" i="115"/>
  <c r="H140" i="115"/>
  <c r="E140" i="115"/>
  <c r="D140" i="115"/>
  <c r="H138" i="115"/>
  <c r="E138" i="115"/>
  <c r="D138" i="115"/>
  <c r="H131" i="115"/>
  <c r="E131" i="115"/>
  <c r="D131" i="115"/>
  <c r="I129" i="115"/>
  <c r="F129" i="115"/>
  <c r="I128" i="115"/>
  <c r="F128" i="115"/>
  <c r="I127" i="115"/>
  <c r="F127" i="115"/>
  <c r="H126" i="115"/>
  <c r="E126" i="115"/>
  <c r="D126" i="115"/>
  <c r="I125" i="115"/>
  <c r="F125" i="115"/>
  <c r="I124" i="115"/>
  <c r="F124" i="115"/>
  <c r="I123" i="115"/>
  <c r="F123" i="115"/>
  <c r="H122" i="115"/>
  <c r="E122" i="115"/>
  <c r="D122" i="115"/>
  <c r="H121" i="115"/>
  <c r="H117" i="115" s="1"/>
  <c r="H150" i="115" s="1"/>
  <c r="G269" i="68" s="1"/>
  <c r="G260" i="68" s="1"/>
  <c r="C260" i="68" s="1"/>
  <c r="E121" i="115"/>
  <c r="D121" i="115"/>
  <c r="H120" i="115"/>
  <c r="H116" i="115" s="1"/>
  <c r="E120" i="115"/>
  <c r="D120" i="115"/>
  <c r="D116" i="115" s="1"/>
  <c r="H119" i="115"/>
  <c r="H115" i="115" s="1"/>
  <c r="E119" i="115"/>
  <c r="E115" i="115" s="1"/>
  <c r="D119" i="115"/>
  <c r="D115" i="115" s="1"/>
  <c r="E117" i="115"/>
  <c r="I111" i="115"/>
  <c r="F111" i="115"/>
  <c r="H110" i="115"/>
  <c r="E110" i="115"/>
  <c r="D110" i="115"/>
  <c r="I109" i="115"/>
  <c r="F109" i="115"/>
  <c r="H108" i="115"/>
  <c r="E108" i="115"/>
  <c r="D108" i="115"/>
  <c r="H106" i="115"/>
  <c r="E106" i="115"/>
  <c r="D106" i="115"/>
  <c r="I103" i="115"/>
  <c r="F103" i="115"/>
  <c r="H102" i="115"/>
  <c r="E102" i="115"/>
  <c r="D102" i="115"/>
  <c r="I96" i="115"/>
  <c r="H85" i="115"/>
  <c r="E85" i="115"/>
  <c r="D85" i="115"/>
  <c r="H80" i="115"/>
  <c r="E80" i="115"/>
  <c r="D80" i="115"/>
  <c r="H79" i="115"/>
  <c r="E79" i="115"/>
  <c r="D79" i="115"/>
  <c r="H78" i="115"/>
  <c r="E78" i="115"/>
  <c r="D78" i="115"/>
  <c r="I76" i="115"/>
  <c r="F76" i="115"/>
  <c r="I75" i="115"/>
  <c r="F75" i="115"/>
  <c r="I74" i="115"/>
  <c r="F74" i="115"/>
  <c r="H73" i="115"/>
  <c r="E73" i="115"/>
  <c r="D73" i="115"/>
  <c r="H72" i="115"/>
  <c r="H68" i="115" s="1"/>
  <c r="E72" i="115"/>
  <c r="D72" i="115"/>
  <c r="D68" i="115" s="1"/>
  <c r="H71" i="115"/>
  <c r="E71" i="115"/>
  <c r="E67" i="115" s="1"/>
  <c r="D71" i="115"/>
  <c r="D67" i="115" s="1"/>
  <c r="H70" i="115"/>
  <c r="E70" i="115"/>
  <c r="E66" i="115" s="1"/>
  <c r="D70" i="115"/>
  <c r="D66" i="115" s="1"/>
  <c r="D90" i="115" s="1"/>
  <c r="D262" i="68" s="1"/>
  <c r="D259" i="68" s="1"/>
  <c r="E68" i="115"/>
  <c r="I64" i="115"/>
  <c r="F64" i="115"/>
  <c r="I63" i="115"/>
  <c r="F63" i="115"/>
  <c r="H62" i="115"/>
  <c r="E62" i="115"/>
  <c r="D62" i="115"/>
  <c r="I61" i="115"/>
  <c r="F61" i="115"/>
  <c r="I60" i="115"/>
  <c r="F60" i="115"/>
  <c r="I59" i="115"/>
  <c r="F59" i="115"/>
  <c r="E58" i="115"/>
  <c r="D58" i="115"/>
  <c r="I58" i="115" s="1"/>
  <c r="I57" i="115"/>
  <c r="F57" i="115"/>
  <c r="I56" i="115"/>
  <c r="F56" i="115"/>
  <c r="H55" i="115"/>
  <c r="E55" i="115"/>
  <c r="D55" i="115"/>
  <c r="I54" i="115"/>
  <c r="F54" i="115"/>
  <c r="I53" i="115"/>
  <c r="F53" i="115"/>
  <c r="H52" i="115"/>
  <c r="E52" i="115"/>
  <c r="D52" i="115"/>
  <c r="I51" i="115"/>
  <c r="F51" i="115"/>
  <c r="I50" i="115"/>
  <c r="F50" i="115"/>
  <c r="H48" i="115"/>
  <c r="E48" i="115"/>
  <c r="D48" i="115"/>
  <c r="I45" i="115"/>
  <c r="F45" i="115"/>
  <c r="H44" i="115"/>
  <c r="E44" i="115"/>
  <c r="D44" i="115"/>
  <c r="I42" i="115"/>
  <c r="F42" i="115"/>
  <c r="H41" i="115"/>
  <c r="E41" i="115"/>
  <c r="D41" i="115"/>
  <c r="I40" i="115"/>
  <c r="F40" i="115"/>
  <c r="H39" i="115"/>
  <c r="E39" i="115"/>
  <c r="D39" i="115"/>
  <c r="I37" i="115"/>
  <c r="F37" i="115"/>
  <c r="H36" i="115"/>
  <c r="E36" i="115"/>
  <c r="D36" i="115"/>
  <c r="H35" i="115"/>
  <c r="E35" i="115"/>
  <c r="D35" i="115"/>
  <c r="I34" i="115"/>
  <c r="F34" i="115"/>
  <c r="H33" i="115"/>
  <c r="E33" i="115"/>
  <c r="D33" i="115"/>
  <c r="I32" i="115"/>
  <c r="F32" i="115"/>
  <c r="H31" i="115"/>
  <c r="E31" i="115"/>
  <c r="D31" i="115"/>
  <c r="I30" i="115"/>
  <c r="F30" i="115"/>
  <c r="H29" i="115"/>
  <c r="E29" i="115"/>
  <c r="D29" i="115"/>
  <c r="I28" i="115"/>
  <c r="F28" i="115"/>
  <c r="I26" i="115"/>
  <c r="F26" i="115"/>
  <c r="I25" i="115"/>
  <c r="H24" i="115"/>
  <c r="E24" i="115"/>
  <c r="D24" i="115"/>
  <c r="H23" i="115"/>
  <c r="H20" i="115" s="1"/>
  <c r="E23" i="115"/>
  <c r="D23" i="115"/>
  <c r="H22" i="115"/>
  <c r="H19" i="115" s="1"/>
  <c r="E22" i="115"/>
  <c r="E18" i="115" s="1"/>
  <c r="D22" i="115"/>
  <c r="I16" i="115"/>
  <c r="F16" i="115"/>
  <c r="I15" i="115"/>
  <c r="F15" i="115"/>
  <c r="H14" i="115"/>
  <c r="E14" i="115"/>
  <c r="D14" i="115"/>
  <c r="H13" i="115"/>
  <c r="E13" i="115"/>
  <c r="E93" i="115" s="1"/>
  <c r="E156" i="115" s="1"/>
  <c r="D13" i="115"/>
  <c r="D93" i="115" s="1"/>
  <c r="D33" i="117" l="1"/>
  <c r="E38" i="117"/>
  <c r="E35" i="117" s="1"/>
  <c r="F17" i="117"/>
  <c r="D156" i="115"/>
  <c r="F156" i="115" s="1"/>
  <c r="P262" i="68"/>
  <c r="H148" i="115"/>
  <c r="E269" i="68" s="1"/>
  <c r="F44" i="115"/>
  <c r="E14" i="117"/>
  <c r="F14" i="117" s="1"/>
  <c r="I102" i="115"/>
  <c r="D148" i="115"/>
  <c r="E268" i="68" s="1"/>
  <c r="F119" i="115"/>
  <c r="E9" i="117"/>
  <c r="F9" i="117" s="1"/>
  <c r="F70" i="115"/>
  <c r="D21" i="115"/>
  <c r="H12" i="115"/>
  <c r="H92" i="115" s="1"/>
  <c r="F263" i="68" s="1"/>
  <c r="F29" i="115"/>
  <c r="F41" i="115"/>
  <c r="F58" i="115"/>
  <c r="E65" i="115"/>
  <c r="I70" i="115"/>
  <c r="F73" i="115"/>
  <c r="D77" i="115"/>
  <c r="F106" i="115"/>
  <c r="F120" i="115"/>
  <c r="D18" i="115"/>
  <c r="D11" i="115" s="1"/>
  <c r="D91" i="115" s="1"/>
  <c r="F31" i="115"/>
  <c r="I122" i="115"/>
  <c r="F14" i="115"/>
  <c r="F33" i="115"/>
  <c r="F36" i="115"/>
  <c r="F52" i="115"/>
  <c r="I62" i="115"/>
  <c r="E69" i="115"/>
  <c r="F71" i="115"/>
  <c r="I110" i="115"/>
  <c r="F122" i="115"/>
  <c r="F35" i="115"/>
  <c r="F39" i="115"/>
  <c r="I44" i="115"/>
  <c r="F67" i="115"/>
  <c r="E77" i="115"/>
  <c r="E148" i="115"/>
  <c r="E21" i="115"/>
  <c r="I22" i="115"/>
  <c r="H118" i="115"/>
  <c r="I121" i="115"/>
  <c r="I126" i="115"/>
  <c r="D136" i="115"/>
  <c r="D135" i="115" s="1"/>
  <c r="D133" i="115" s="1"/>
  <c r="D132" i="115" s="1"/>
  <c r="D149" i="115" s="1"/>
  <c r="F268" i="68" s="1"/>
  <c r="I14" i="115"/>
  <c r="F24" i="115"/>
  <c r="I29" i="115"/>
  <c r="F55" i="115"/>
  <c r="F62" i="115"/>
  <c r="H66" i="115"/>
  <c r="H90" i="115" s="1"/>
  <c r="D263" i="68" s="1"/>
  <c r="F68" i="115"/>
  <c r="H69" i="115"/>
  <c r="I106" i="115"/>
  <c r="E116" i="115"/>
  <c r="F116" i="115" s="1"/>
  <c r="D118" i="115"/>
  <c r="D152" i="115"/>
  <c r="F23" i="115"/>
  <c r="I24" i="115"/>
  <c r="I33" i="115"/>
  <c r="I36" i="115"/>
  <c r="I55" i="115"/>
  <c r="F66" i="115"/>
  <c r="H67" i="115"/>
  <c r="I67" i="115" s="1"/>
  <c r="I72" i="115"/>
  <c r="H77" i="115"/>
  <c r="D95" i="115"/>
  <c r="D112" i="115" s="1"/>
  <c r="F102" i="115"/>
  <c r="H95" i="115"/>
  <c r="H112" i="115" s="1"/>
  <c r="F266" i="68" s="1"/>
  <c r="F110" i="115"/>
  <c r="D117" i="115"/>
  <c r="D150" i="115" s="1"/>
  <c r="F121" i="115"/>
  <c r="F126" i="115"/>
  <c r="E136" i="115"/>
  <c r="E135" i="115" s="1"/>
  <c r="E133" i="115" s="1"/>
  <c r="E132" i="115" s="1"/>
  <c r="E130" i="115" s="1"/>
  <c r="H136" i="115"/>
  <c r="H135" i="115" s="1"/>
  <c r="H133" i="115" s="1"/>
  <c r="H132" i="115" s="1"/>
  <c r="H130" i="115" s="1"/>
  <c r="F25" i="115"/>
  <c r="F13" i="115"/>
  <c r="H21" i="115"/>
  <c r="I31" i="115"/>
  <c r="I35" i="115"/>
  <c r="I39" i="115"/>
  <c r="I41" i="115"/>
  <c r="I52" i="115"/>
  <c r="I68" i="115"/>
  <c r="I71" i="115"/>
  <c r="F72" i="115"/>
  <c r="I73" i="115"/>
  <c r="F108" i="115"/>
  <c r="I120" i="115"/>
  <c r="D38" i="117"/>
  <c r="D30" i="117"/>
  <c r="F30" i="117" s="1"/>
  <c r="F33" i="117"/>
  <c r="H33" i="117"/>
  <c r="I12" i="117"/>
  <c r="H9" i="117"/>
  <c r="I9" i="117" s="1"/>
  <c r="H17" i="115"/>
  <c r="H11" i="115"/>
  <c r="H155" i="115"/>
  <c r="E11" i="115"/>
  <c r="H93" i="115"/>
  <c r="P263" i="68" s="1"/>
  <c r="I13" i="115"/>
  <c r="I23" i="115"/>
  <c r="D20" i="115"/>
  <c r="D12" i="115" s="1"/>
  <c r="D92" i="115" s="1"/>
  <c r="F262" i="68" s="1"/>
  <c r="F22" i="115"/>
  <c r="D65" i="115"/>
  <c r="D69" i="115"/>
  <c r="E90" i="115"/>
  <c r="F93" i="115"/>
  <c r="I108" i="115"/>
  <c r="I115" i="115"/>
  <c r="E118" i="115"/>
  <c r="I119" i="115"/>
  <c r="E20" i="115"/>
  <c r="I116" i="115"/>
  <c r="H114" i="115"/>
  <c r="F115" i="115"/>
  <c r="E150" i="115"/>
  <c r="E95" i="115"/>
  <c r="H152" i="115" l="1"/>
  <c r="F20" i="115"/>
  <c r="I118" i="115"/>
  <c r="I20" i="115"/>
  <c r="F19" i="115"/>
  <c r="I19" i="115"/>
  <c r="F21" i="115"/>
  <c r="I69" i="115"/>
  <c r="I148" i="115"/>
  <c r="F148" i="115"/>
  <c r="I21" i="115"/>
  <c r="I150" i="115"/>
  <c r="G268" i="68"/>
  <c r="F265" i="68"/>
  <c r="C265" i="68" s="1"/>
  <c r="F118" i="115"/>
  <c r="H149" i="115"/>
  <c r="F269" i="68" s="1"/>
  <c r="P264" i="68"/>
  <c r="D130" i="115"/>
  <c r="D264" i="68"/>
  <c r="I117" i="115"/>
  <c r="I66" i="115"/>
  <c r="E114" i="115"/>
  <c r="E149" i="115"/>
  <c r="F149" i="115" s="1"/>
  <c r="D147" i="115"/>
  <c r="D114" i="115"/>
  <c r="I114" i="115" s="1"/>
  <c r="I95" i="115"/>
  <c r="F69" i="115"/>
  <c r="I90" i="115"/>
  <c r="F117" i="115"/>
  <c r="H65" i="115"/>
  <c r="I65" i="115" s="1"/>
  <c r="D154" i="115"/>
  <c r="F264" i="68"/>
  <c r="D35" i="117"/>
  <c r="F35" i="117" s="1"/>
  <c r="F283" i="68"/>
  <c r="D155" i="115"/>
  <c r="I155" i="115" s="1"/>
  <c r="I112" i="115"/>
  <c r="C266" i="68"/>
  <c r="D153" i="115"/>
  <c r="C262" i="68"/>
  <c r="F65" i="115"/>
  <c r="I33" i="117"/>
  <c r="H38" i="117"/>
  <c r="F284" i="68" s="1"/>
  <c r="H30" i="117"/>
  <c r="I30" i="117" s="1"/>
  <c r="F38" i="117"/>
  <c r="H156" i="115"/>
  <c r="I156" i="115" s="1"/>
  <c r="I93" i="115"/>
  <c r="H91" i="115"/>
  <c r="E263" i="68" s="1"/>
  <c r="C263" i="68" s="1"/>
  <c r="H10" i="115"/>
  <c r="I11" i="115"/>
  <c r="D10" i="115"/>
  <c r="E112" i="115"/>
  <c r="F112" i="115" s="1"/>
  <c r="F95" i="115"/>
  <c r="E12" i="115"/>
  <c r="E10" i="115" s="1"/>
  <c r="F11" i="115"/>
  <c r="E91" i="115"/>
  <c r="I92" i="115"/>
  <c r="E17" i="115"/>
  <c r="I152" i="115"/>
  <c r="D17" i="115"/>
  <c r="I17" i="115" s="1"/>
  <c r="E155" i="115"/>
  <c r="F150" i="115"/>
  <c r="D89" i="115"/>
  <c r="E152" i="115"/>
  <c r="F90" i="115"/>
  <c r="I12" i="115"/>
  <c r="I24" i="92"/>
  <c r="G23" i="92"/>
  <c r="F23" i="92"/>
  <c r="H147" i="115" l="1"/>
  <c r="I147" i="115" s="1"/>
  <c r="F17" i="115"/>
  <c r="H154" i="115"/>
  <c r="I154" i="115" s="1"/>
  <c r="I149" i="115"/>
  <c r="E147" i="115"/>
  <c r="F147" i="115" s="1"/>
  <c r="F114" i="115"/>
  <c r="I23" i="92"/>
  <c r="F155" i="115"/>
  <c r="D151" i="115"/>
  <c r="E264" i="68"/>
  <c r="I38" i="117"/>
  <c r="H35" i="117"/>
  <c r="I35" i="117" s="1"/>
  <c r="F152" i="115"/>
  <c r="F10" i="115"/>
  <c r="E92" i="115"/>
  <c r="F12" i="115"/>
  <c r="E153" i="115"/>
  <c r="F153" i="115" s="1"/>
  <c r="F91" i="115"/>
  <c r="I10" i="115"/>
  <c r="H153" i="115"/>
  <c r="I91" i="115"/>
  <c r="H89" i="115"/>
  <c r="I89" i="115" s="1"/>
  <c r="I22" i="92"/>
  <c r="G21" i="92"/>
  <c r="F21" i="92"/>
  <c r="I20" i="92"/>
  <c r="G19" i="92"/>
  <c r="F19" i="92"/>
  <c r="G14" i="92"/>
  <c r="F14" i="92"/>
  <c r="E41" i="91"/>
  <c r="H41" i="91" s="1"/>
  <c r="E40" i="91"/>
  <c r="H40" i="91" s="1"/>
  <c r="H44" i="91"/>
  <c r="H43" i="91"/>
  <c r="F43" i="91"/>
  <c r="I43" i="91" s="1"/>
  <c r="F44" i="91"/>
  <c r="I44" i="91" s="1"/>
  <c r="E42" i="91"/>
  <c r="E39" i="91" s="1"/>
  <c r="E25" i="91"/>
  <c r="D25" i="91"/>
  <c r="E27" i="91"/>
  <c r="D27" i="91"/>
  <c r="H28" i="91"/>
  <c r="H27" i="91" s="1"/>
  <c r="H19" i="91"/>
  <c r="F19" i="91"/>
  <c r="F18" i="91" s="1"/>
  <c r="H14" i="91"/>
  <c r="E11" i="91"/>
  <c r="D11" i="91"/>
  <c r="D13" i="91"/>
  <c r="I13" i="91" l="1"/>
  <c r="F13" i="91"/>
  <c r="I21" i="92"/>
  <c r="H39" i="91"/>
  <c r="H42" i="91"/>
  <c r="I153" i="115"/>
  <c r="H151" i="115"/>
  <c r="I151" i="115" s="1"/>
  <c r="E154" i="115"/>
  <c r="F154" i="115" s="1"/>
  <c r="F92" i="115"/>
  <c r="E89" i="115"/>
  <c r="F89" i="115" s="1"/>
  <c r="I19" i="92"/>
  <c r="I19" i="91"/>
  <c r="I18" i="91" s="1"/>
  <c r="H174" i="68"/>
  <c r="I174" i="68"/>
  <c r="J174" i="68"/>
  <c r="K174" i="68"/>
  <c r="L174" i="68"/>
  <c r="M174" i="68"/>
  <c r="N174" i="68"/>
  <c r="O174" i="68"/>
  <c r="H171" i="68"/>
  <c r="I171" i="68"/>
  <c r="J171" i="68"/>
  <c r="K171" i="68"/>
  <c r="L171" i="68"/>
  <c r="M171" i="68"/>
  <c r="N171" i="68"/>
  <c r="O171" i="68"/>
  <c r="D170" i="68"/>
  <c r="E170" i="68"/>
  <c r="P170" i="68"/>
  <c r="P169" i="68"/>
  <c r="G169" i="68"/>
  <c r="E169" i="68"/>
  <c r="D169" i="68"/>
  <c r="H165" i="68"/>
  <c r="I165" i="68"/>
  <c r="J165" i="68"/>
  <c r="K165" i="68"/>
  <c r="L165" i="68"/>
  <c r="M165" i="68"/>
  <c r="N165" i="68"/>
  <c r="O165" i="68"/>
  <c r="G164" i="68"/>
  <c r="G163" i="68"/>
  <c r="G158" i="68"/>
  <c r="F158" i="68"/>
  <c r="E158" i="68"/>
  <c r="D158" i="68"/>
  <c r="G157" i="68"/>
  <c r="F157" i="68"/>
  <c r="E157" i="68"/>
  <c r="D157" i="68"/>
  <c r="I86" i="111"/>
  <c r="F86" i="111"/>
  <c r="H85" i="111"/>
  <c r="H81" i="111" s="1"/>
  <c r="E85" i="111"/>
  <c r="D85" i="111"/>
  <c r="D81" i="111" s="1"/>
  <c r="D89" i="111" s="1"/>
  <c r="F175" i="68" s="1"/>
  <c r="I83" i="111"/>
  <c r="F83" i="111"/>
  <c r="I82" i="111"/>
  <c r="F82" i="111"/>
  <c r="H80" i="111"/>
  <c r="E80" i="111"/>
  <c r="D80" i="111"/>
  <c r="D88" i="111" s="1"/>
  <c r="E175" i="68" s="1"/>
  <c r="I71" i="111"/>
  <c r="F71" i="111"/>
  <c r="I70" i="111"/>
  <c r="F70" i="111"/>
  <c r="H69" i="111"/>
  <c r="E69" i="111"/>
  <c r="E77" i="111" s="1"/>
  <c r="D69" i="111"/>
  <c r="D77" i="111" s="1"/>
  <c r="G172" i="68" s="1"/>
  <c r="H68" i="111"/>
  <c r="H75" i="111" s="1"/>
  <c r="E173" i="68" s="1"/>
  <c r="E68" i="111"/>
  <c r="E75" i="111" s="1"/>
  <c r="D68" i="111"/>
  <c r="D64" i="111"/>
  <c r="F64" i="111" s="1"/>
  <c r="H63" i="111"/>
  <c r="E63" i="111"/>
  <c r="E76" i="111" s="1"/>
  <c r="I58" i="111"/>
  <c r="F58" i="111"/>
  <c r="H57" i="111"/>
  <c r="H61" i="111" s="1"/>
  <c r="E57" i="111"/>
  <c r="D57" i="111"/>
  <c r="D61" i="111" s="1"/>
  <c r="F169" i="68" s="1"/>
  <c r="I51" i="111"/>
  <c r="F51" i="111"/>
  <c r="I50" i="111"/>
  <c r="F50" i="111"/>
  <c r="I49" i="111"/>
  <c r="F49" i="111"/>
  <c r="H48" i="111"/>
  <c r="E48" i="111"/>
  <c r="D48" i="111"/>
  <c r="H47" i="111"/>
  <c r="E47" i="111"/>
  <c r="D47" i="111"/>
  <c r="H46" i="111"/>
  <c r="E46" i="111"/>
  <c r="D46" i="111"/>
  <c r="H45" i="111"/>
  <c r="E45" i="111"/>
  <c r="E53" i="111" s="1"/>
  <c r="D45" i="111"/>
  <c r="D53" i="111" s="1"/>
  <c r="D166" i="68" s="1"/>
  <c r="I43" i="111"/>
  <c r="F43" i="111"/>
  <c r="H41" i="111"/>
  <c r="E41" i="111"/>
  <c r="D41" i="111"/>
  <c r="H39" i="111"/>
  <c r="H32" i="111" s="1"/>
  <c r="E39" i="111"/>
  <c r="D39" i="111"/>
  <c r="H36" i="111"/>
  <c r="E36" i="111"/>
  <c r="D36" i="111"/>
  <c r="E35" i="111"/>
  <c r="E32" i="111" s="1"/>
  <c r="D35" i="111"/>
  <c r="D32" i="111" s="1"/>
  <c r="E34" i="111"/>
  <c r="D34" i="111"/>
  <c r="H33" i="111"/>
  <c r="H31" i="111"/>
  <c r="H21" i="111"/>
  <c r="E21" i="111"/>
  <c r="D21" i="111"/>
  <c r="H20" i="111"/>
  <c r="E20" i="111"/>
  <c r="D20" i="111"/>
  <c r="H19" i="111"/>
  <c r="H27" i="111" s="1"/>
  <c r="E164" i="68" s="1"/>
  <c r="E19" i="111"/>
  <c r="E27" i="111" s="1"/>
  <c r="D19" i="111"/>
  <c r="D27" i="111" s="1"/>
  <c r="E163" i="68" s="1"/>
  <c r="H18" i="111"/>
  <c r="H26" i="111" s="1"/>
  <c r="D164" i="68" s="1"/>
  <c r="E18" i="111"/>
  <c r="E26" i="111" s="1"/>
  <c r="D18" i="111"/>
  <c r="D26" i="111" s="1"/>
  <c r="D163" i="68" s="1"/>
  <c r="I16" i="111"/>
  <c r="F16" i="111"/>
  <c r="I14" i="111"/>
  <c r="F14" i="111"/>
  <c r="I13" i="111"/>
  <c r="F13" i="111"/>
  <c r="H12" i="111"/>
  <c r="E12" i="111"/>
  <c r="E11" i="111" s="1"/>
  <c r="D12" i="111"/>
  <c r="D11" i="111" s="1"/>
  <c r="D10" i="111" s="1"/>
  <c r="H110" i="109"/>
  <c r="E110" i="109"/>
  <c r="D110" i="109"/>
  <c r="I87" i="109"/>
  <c r="F87" i="109"/>
  <c r="I86" i="109"/>
  <c r="F86" i="109"/>
  <c r="H84" i="109"/>
  <c r="E84" i="109"/>
  <c r="D84" i="109"/>
  <c r="H83" i="109"/>
  <c r="H93" i="109" s="1"/>
  <c r="G155" i="68" s="1"/>
  <c r="E83" i="109"/>
  <c r="E93" i="109" s="1"/>
  <c r="D83" i="109"/>
  <c r="D93" i="109" s="1"/>
  <c r="G154" i="68" s="1"/>
  <c r="H82" i="109"/>
  <c r="H92" i="109" s="1"/>
  <c r="F155" i="68" s="1"/>
  <c r="E82" i="109"/>
  <c r="D82" i="109"/>
  <c r="D92" i="109" s="1"/>
  <c r="F154" i="68" s="1"/>
  <c r="H81" i="109"/>
  <c r="H91" i="109" s="1"/>
  <c r="E81" i="109"/>
  <c r="E91" i="109" s="1"/>
  <c r="D81" i="109"/>
  <c r="D91" i="109" s="1"/>
  <c r="E154" i="68" s="1"/>
  <c r="H80" i="109"/>
  <c r="H90" i="109" s="1"/>
  <c r="E80" i="109"/>
  <c r="D80" i="109"/>
  <c r="D90" i="109" s="1"/>
  <c r="D154" i="68" s="1"/>
  <c r="I71" i="109"/>
  <c r="F71" i="109"/>
  <c r="I70" i="109"/>
  <c r="F70" i="109"/>
  <c r="H68" i="109"/>
  <c r="E68" i="109"/>
  <c r="D68" i="109"/>
  <c r="H67" i="109"/>
  <c r="H77" i="109" s="1"/>
  <c r="G152" i="68" s="1"/>
  <c r="E67" i="109"/>
  <c r="E77" i="109" s="1"/>
  <c r="D67" i="109"/>
  <c r="D77" i="109" s="1"/>
  <c r="G151" i="68" s="1"/>
  <c r="H66" i="109"/>
  <c r="H76" i="109" s="1"/>
  <c r="F152" i="68" s="1"/>
  <c r="E66" i="109"/>
  <c r="E76" i="109" s="1"/>
  <c r="D66" i="109"/>
  <c r="H65" i="109"/>
  <c r="H75" i="109" s="1"/>
  <c r="E65" i="109"/>
  <c r="E75" i="109" s="1"/>
  <c r="D65" i="109"/>
  <c r="D75" i="109" s="1"/>
  <c r="E151" i="68" s="1"/>
  <c r="H64" i="109"/>
  <c r="H74" i="109" s="1"/>
  <c r="D152" i="68" s="1"/>
  <c r="E64" i="109"/>
  <c r="E74" i="109" s="1"/>
  <c r="D64" i="109"/>
  <c r="D74" i="109" s="1"/>
  <c r="I55" i="109"/>
  <c r="F55" i="109"/>
  <c r="I54" i="109"/>
  <c r="F54" i="109"/>
  <c r="H52" i="109"/>
  <c r="E52" i="109"/>
  <c r="D52" i="109"/>
  <c r="H51" i="109"/>
  <c r="H61" i="109" s="1"/>
  <c r="G149" i="68" s="1"/>
  <c r="E51" i="109"/>
  <c r="E61" i="109" s="1"/>
  <c r="D51" i="109"/>
  <c r="D61" i="109" s="1"/>
  <c r="G148" i="68" s="1"/>
  <c r="H50" i="109"/>
  <c r="E50" i="109"/>
  <c r="D50" i="109"/>
  <c r="D60" i="109" s="1"/>
  <c r="F148" i="68" s="1"/>
  <c r="H49" i="109"/>
  <c r="E49" i="109"/>
  <c r="D49" i="109"/>
  <c r="D59" i="109" s="1"/>
  <c r="E148" i="68" s="1"/>
  <c r="H48" i="109"/>
  <c r="H58" i="109" s="1"/>
  <c r="D149" i="68" s="1"/>
  <c r="E48" i="109"/>
  <c r="D48" i="109"/>
  <c r="D58" i="109" s="1"/>
  <c r="D148" i="68" s="1"/>
  <c r="I40" i="109"/>
  <c r="F40" i="109"/>
  <c r="I39" i="109"/>
  <c r="F39" i="109"/>
  <c r="I38" i="109"/>
  <c r="F38" i="109"/>
  <c r="I37" i="109"/>
  <c r="F37" i="109"/>
  <c r="H36" i="109"/>
  <c r="E36" i="109"/>
  <c r="D36" i="109"/>
  <c r="H35" i="109"/>
  <c r="H45" i="109" s="1"/>
  <c r="G146" i="68" s="1"/>
  <c r="E35" i="109"/>
  <c r="E45" i="109" s="1"/>
  <c r="D35" i="109"/>
  <c r="H34" i="109"/>
  <c r="H44" i="109" s="1"/>
  <c r="F146" i="68" s="1"/>
  <c r="E34" i="109"/>
  <c r="E44" i="109" s="1"/>
  <c r="D34" i="109"/>
  <c r="D44" i="109" s="1"/>
  <c r="F145" i="68" s="1"/>
  <c r="H33" i="109"/>
  <c r="H43" i="109" s="1"/>
  <c r="E146" i="68" s="1"/>
  <c r="E33" i="109"/>
  <c r="E43" i="109" s="1"/>
  <c r="D33" i="109"/>
  <c r="H32" i="109"/>
  <c r="E32" i="109"/>
  <c r="D32" i="109"/>
  <c r="D42" i="109" s="1"/>
  <c r="D145" i="68" s="1"/>
  <c r="I22" i="109"/>
  <c r="F22" i="109"/>
  <c r="H20" i="109"/>
  <c r="E20" i="109"/>
  <c r="D20" i="109"/>
  <c r="H19" i="109"/>
  <c r="H29" i="109" s="1"/>
  <c r="E19" i="109"/>
  <c r="E29" i="109" s="1"/>
  <c r="D19" i="109"/>
  <c r="D29" i="109" s="1"/>
  <c r="G142" i="68" s="1"/>
  <c r="H18" i="109"/>
  <c r="E18" i="109"/>
  <c r="D18" i="109"/>
  <c r="H17" i="109"/>
  <c r="H27" i="109" s="1"/>
  <c r="E143" i="68" s="1"/>
  <c r="E17" i="109"/>
  <c r="D17" i="109"/>
  <c r="D27" i="109" s="1"/>
  <c r="E142" i="68" s="1"/>
  <c r="H16" i="109"/>
  <c r="H26" i="109" s="1"/>
  <c r="D143" i="68" s="1"/>
  <c r="E16" i="109"/>
  <c r="E26" i="109" s="1"/>
  <c r="D16" i="109"/>
  <c r="I10" i="109"/>
  <c r="F10" i="109"/>
  <c r="H9" i="109"/>
  <c r="H8" i="109" s="1"/>
  <c r="E9" i="109"/>
  <c r="E8" i="109" s="1"/>
  <c r="D9" i="109"/>
  <c r="D33" i="111" l="1"/>
  <c r="D55" i="111"/>
  <c r="F166" i="68" s="1"/>
  <c r="E28" i="111"/>
  <c r="F32" i="111"/>
  <c r="I32" i="111"/>
  <c r="E60" i="109"/>
  <c r="F50" i="109"/>
  <c r="E59" i="109"/>
  <c r="F59" i="109" s="1"/>
  <c r="F49" i="109"/>
  <c r="H60" i="109"/>
  <c r="I50" i="109"/>
  <c r="H59" i="109"/>
  <c r="H117" i="109" s="1"/>
  <c r="I49" i="109"/>
  <c r="D31" i="111"/>
  <c r="D54" i="111" s="1"/>
  <c r="E166" i="68" s="1"/>
  <c r="E55" i="111"/>
  <c r="D94" i="111"/>
  <c r="H55" i="111"/>
  <c r="I68" i="109"/>
  <c r="F20" i="109"/>
  <c r="D44" i="111"/>
  <c r="I69" i="111"/>
  <c r="D31" i="109"/>
  <c r="E47" i="109"/>
  <c r="F52" i="109"/>
  <c r="F46" i="111"/>
  <c r="I48" i="111"/>
  <c r="I9" i="109"/>
  <c r="I8" i="109" s="1"/>
  <c r="I36" i="109"/>
  <c r="I45" i="111"/>
  <c r="I64" i="111"/>
  <c r="F68" i="109"/>
  <c r="I52" i="109"/>
  <c r="H89" i="109"/>
  <c r="I84" i="109"/>
  <c r="F12" i="111"/>
  <c r="D17" i="111"/>
  <c r="E33" i="111"/>
  <c r="I47" i="111"/>
  <c r="F68" i="111"/>
  <c r="I80" i="111"/>
  <c r="E151" i="115"/>
  <c r="F151" i="115" s="1"/>
  <c r="F75" i="109"/>
  <c r="I91" i="109"/>
  <c r="F17" i="109"/>
  <c r="H31" i="109"/>
  <c r="F91" i="109"/>
  <c r="D15" i="109"/>
  <c r="H15" i="109"/>
  <c r="I33" i="109"/>
  <c r="E58" i="109"/>
  <c r="I66" i="109"/>
  <c r="F84" i="109"/>
  <c r="F47" i="111"/>
  <c r="H67" i="111"/>
  <c r="D151" i="68"/>
  <c r="I61" i="111"/>
  <c r="E155" i="68"/>
  <c r="H28" i="109"/>
  <c r="F143" i="68" s="1"/>
  <c r="H119" i="109"/>
  <c r="E27" i="109"/>
  <c r="E117" i="109" s="1"/>
  <c r="F35" i="109"/>
  <c r="F36" i="109"/>
  <c r="D43" i="109"/>
  <c r="F43" i="109" s="1"/>
  <c r="E73" i="109"/>
  <c r="I75" i="109"/>
  <c r="E79" i="109"/>
  <c r="I12" i="111"/>
  <c r="I41" i="111"/>
  <c r="F57" i="111"/>
  <c r="D155" i="68"/>
  <c r="D26" i="109"/>
  <c r="D142" i="68" s="1"/>
  <c r="H63" i="109"/>
  <c r="D79" i="109"/>
  <c r="F82" i="109"/>
  <c r="I68" i="111"/>
  <c r="D87" i="111"/>
  <c r="D57" i="109"/>
  <c r="F9" i="109"/>
  <c r="E15" i="109"/>
  <c r="F15" i="109" s="1"/>
  <c r="F32" i="109"/>
  <c r="F33" i="109"/>
  <c r="I34" i="109"/>
  <c r="E42" i="109"/>
  <c r="F42" i="109" s="1"/>
  <c r="F60" i="109"/>
  <c r="D63" i="109"/>
  <c r="F65" i="109"/>
  <c r="F66" i="109"/>
  <c r="D76" i="109"/>
  <c r="D73" i="109" s="1"/>
  <c r="I92" i="109"/>
  <c r="E90" i="109"/>
  <c r="E10" i="111"/>
  <c r="F10" i="111" s="1"/>
  <c r="H30" i="111"/>
  <c r="F41" i="111"/>
  <c r="I46" i="111"/>
  <c r="F85" i="111"/>
  <c r="E152" i="68"/>
  <c r="E153" i="68" s="1"/>
  <c r="F170" i="68"/>
  <c r="F171" i="68" s="1"/>
  <c r="E74" i="111"/>
  <c r="F77" i="111"/>
  <c r="E94" i="111"/>
  <c r="F94" i="111" s="1"/>
  <c r="H89" i="111"/>
  <c r="F176" i="68" s="1"/>
  <c r="I81" i="111"/>
  <c r="E25" i="111"/>
  <c r="E91" i="111"/>
  <c r="F53" i="111"/>
  <c r="F11" i="111"/>
  <c r="H17" i="111"/>
  <c r="D28" i="111"/>
  <c r="F163" i="68" s="1"/>
  <c r="F48" i="111"/>
  <c r="H76" i="111"/>
  <c r="F173" i="68" s="1"/>
  <c r="H77" i="111"/>
  <c r="G173" i="68" s="1"/>
  <c r="H88" i="111"/>
  <c r="E176" i="68" s="1"/>
  <c r="D91" i="111"/>
  <c r="H11" i="111"/>
  <c r="E31" i="111"/>
  <c r="H44" i="111"/>
  <c r="I44" i="111" s="1"/>
  <c r="F45" i="111"/>
  <c r="H53" i="111"/>
  <c r="I57" i="111"/>
  <c r="E61" i="111"/>
  <c r="F61" i="111" s="1"/>
  <c r="D63" i="111"/>
  <c r="D76" i="111" s="1"/>
  <c r="F172" i="68" s="1"/>
  <c r="C172" i="68" s="1"/>
  <c r="D67" i="111"/>
  <c r="F69" i="111"/>
  <c r="D75" i="111"/>
  <c r="E172" i="68" s="1"/>
  <c r="H79" i="111"/>
  <c r="F80" i="111"/>
  <c r="E81" i="111"/>
  <c r="I85" i="111"/>
  <c r="H54" i="111"/>
  <c r="E167" i="68" s="1"/>
  <c r="E67" i="111"/>
  <c r="D79" i="111"/>
  <c r="E88" i="111"/>
  <c r="E17" i="111"/>
  <c r="E44" i="111"/>
  <c r="H73" i="109"/>
  <c r="I27" i="109"/>
  <c r="F44" i="109"/>
  <c r="I44" i="109"/>
  <c r="D89" i="109"/>
  <c r="E119" i="109"/>
  <c r="I20" i="109"/>
  <c r="I81" i="109"/>
  <c r="D8" i="109"/>
  <c r="D28" i="109" s="1"/>
  <c r="I17" i="109"/>
  <c r="E28" i="109"/>
  <c r="E31" i="109"/>
  <c r="I32" i="109"/>
  <c r="F34" i="109"/>
  <c r="H47" i="109"/>
  <c r="I65" i="109"/>
  <c r="I82" i="109"/>
  <c r="E92" i="109"/>
  <c r="F92" i="109" s="1"/>
  <c r="H42" i="109"/>
  <c r="D146" i="68" s="1"/>
  <c r="D45" i="109"/>
  <c r="E63" i="109"/>
  <c r="F63" i="109" s="1"/>
  <c r="F81" i="109"/>
  <c r="I35" i="109"/>
  <c r="D47" i="109"/>
  <c r="H79" i="109"/>
  <c r="H57" i="109" l="1"/>
  <c r="I57" i="109" s="1"/>
  <c r="E57" i="109"/>
  <c r="F57" i="109" s="1"/>
  <c r="I31" i="109"/>
  <c r="D167" i="68"/>
  <c r="D168" i="68" s="1"/>
  <c r="D30" i="111"/>
  <c r="I30" i="111" s="1"/>
  <c r="F167" i="68"/>
  <c r="F168" i="68" s="1"/>
  <c r="F55" i="111"/>
  <c r="I55" i="111"/>
  <c r="D52" i="111"/>
  <c r="E168" i="68"/>
  <c r="F47" i="109"/>
  <c r="I47" i="109"/>
  <c r="I76" i="111"/>
  <c r="E149" i="68"/>
  <c r="I59" i="109"/>
  <c r="F76" i="111"/>
  <c r="F149" i="68"/>
  <c r="I60" i="109"/>
  <c r="F31" i="109"/>
  <c r="E174" i="68"/>
  <c r="I67" i="111"/>
  <c r="I79" i="109"/>
  <c r="F44" i="111"/>
  <c r="G174" i="68"/>
  <c r="F76" i="109"/>
  <c r="F79" i="109"/>
  <c r="D116" i="109"/>
  <c r="D117" i="109"/>
  <c r="F117" i="109" s="1"/>
  <c r="I75" i="111"/>
  <c r="F27" i="109"/>
  <c r="H118" i="109"/>
  <c r="H25" i="109"/>
  <c r="I89" i="109"/>
  <c r="I15" i="109"/>
  <c r="I54" i="111"/>
  <c r="F45" i="109"/>
  <c r="G145" i="68"/>
  <c r="E41" i="109"/>
  <c r="H116" i="109"/>
  <c r="H74" i="111"/>
  <c r="F174" i="68"/>
  <c r="I89" i="111"/>
  <c r="F177" i="68"/>
  <c r="I63" i="109"/>
  <c r="H91" i="111"/>
  <c r="I91" i="111" s="1"/>
  <c r="E116" i="109"/>
  <c r="D92" i="111"/>
  <c r="F73" i="109"/>
  <c r="I73" i="109"/>
  <c r="D118" i="109"/>
  <c r="F142" i="68"/>
  <c r="I28" i="109"/>
  <c r="F8" i="109"/>
  <c r="D119" i="109"/>
  <c r="I119" i="109" s="1"/>
  <c r="F67" i="111"/>
  <c r="E177" i="68"/>
  <c r="D93" i="111"/>
  <c r="I76" i="109"/>
  <c r="F151" i="68"/>
  <c r="F153" i="68" s="1"/>
  <c r="I43" i="109"/>
  <c r="E145" i="68"/>
  <c r="E30" i="111"/>
  <c r="F30" i="111" s="1"/>
  <c r="E54" i="111"/>
  <c r="H87" i="111"/>
  <c r="I87" i="111" s="1"/>
  <c r="I88" i="111"/>
  <c r="I79" i="111"/>
  <c r="I53" i="111"/>
  <c r="H52" i="111"/>
  <c r="H94" i="111"/>
  <c r="I94" i="111" s="1"/>
  <c r="I77" i="111"/>
  <c r="F28" i="111"/>
  <c r="F88" i="111"/>
  <c r="H28" i="111"/>
  <c r="F164" i="68" s="1"/>
  <c r="I11" i="111"/>
  <c r="H10" i="111"/>
  <c r="I10" i="111" s="1"/>
  <c r="H92" i="111"/>
  <c r="D25" i="111"/>
  <c r="F25" i="111" s="1"/>
  <c r="I63" i="111"/>
  <c r="F63" i="111"/>
  <c r="E89" i="111"/>
  <c r="E87" i="111" s="1"/>
  <c r="F87" i="111" s="1"/>
  <c r="F81" i="111"/>
  <c r="D74" i="111"/>
  <c r="F91" i="111"/>
  <c r="E79" i="111"/>
  <c r="F79" i="111" s="1"/>
  <c r="F75" i="111"/>
  <c r="E118" i="109"/>
  <c r="F28" i="109"/>
  <c r="E25" i="109"/>
  <c r="I42" i="109"/>
  <c r="H41" i="109"/>
  <c r="E89" i="109"/>
  <c r="F89" i="109" s="1"/>
  <c r="D41" i="109"/>
  <c r="D25" i="109"/>
  <c r="I45" i="109"/>
  <c r="I25" i="109" l="1"/>
  <c r="I52" i="111"/>
  <c r="I74" i="111"/>
  <c r="I118" i="109"/>
  <c r="F116" i="109"/>
  <c r="I116" i="109"/>
  <c r="I117" i="109"/>
  <c r="D90" i="111"/>
  <c r="H115" i="109"/>
  <c r="F119" i="109"/>
  <c r="F118" i="109"/>
  <c r="C176" i="68"/>
  <c r="F41" i="109"/>
  <c r="I92" i="111"/>
  <c r="D115" i="109"/>
  <c r="F74" i="111"/>
  <c r="F165" i="68"/>
  <c r="F54" i="111"/>
  <c r="E52" i="111"/>
  <c r="F52" i="111" s="1"/>
  <c r="E92" i="111"/>
  <c r="F89" i="111"/>
  <c r="E93" i="111"/>
  <c r="F93" i="111" s="1"/>
  <c r="H93" i="111"/>
  <c r="I93" i="111" s="1"/>
  <c r="I28" i="111"/>
  <c r="H25" i="111"/>
  <c r="I25" i="111" s="1"/>
  <c r="F25" i="109"/>
  <c r="E115" i="109"/>
  <c r="F115" i="109" s="1"/>
  <c r="I41" i="109"/>
  <c r="I115" i="109" l="1"/>
  <c r="H90" i="111"/>
  <c r="I90" i="111" s="1"/>
  <c r="F92" i="111"/>
  <c r="E90" i="111"/>
  <c r="F90" i="111" s="1"/>
  <c r="E82" i="81" l="1"/>
  <c r="E47" i="81"/>
  <c r="H62" i="81"/>
  <c r="I62" i="81" s="1"/>
  <c r="F62" i="81"/>
  <c r="D51" i="81"/>
  <c r="D47" i="81" s="1"/>
  <c r="H83" i="81"/>
  <c r="E83" i="81"/>
  <c r="D83" i="81"/>
  <c r="H75" i="81"/>
  <c r="E144" i="68" l="1"/>
  <c r="H47" i="82"/>
  <c r="H46" i="82"/>
  <c r="F144" i="68" l="1"/>
  <c r="E55" i="82"/>
  <c r="H66" i="82"/>
  <c r="H64" i="82"/>
  <c r="H57" i="82"/>
  <c r="H56" i="82"/>
  <c r="H16" i="101" l="1"/>
  <c r="H33" i="101"/>
  <c r="H32" i="101"/>
  <c r="H31" i="101"/>
  <c r="H30" i="101"/>
  <c r="H29" i="101"/>
  <c r="H24" i="101"/>
  <c r="H23" i="101"/>
  <c r="H21" i="101"/>
  <c r="H20" i="101"/>
  <c r="H19" i="101"/>
  <c r="H18" i="101"/>
  <c r="H17" i="101"/>
  <c r="H12" i="101"/>
  <c r="H11" i="101"/>
  <c r="H9" i="101"/>
  <c r="H8" i="101"/>
  <c r="E48" i="100" l="1"/>
  <c r="F48" i="100"/>
  <c r="G48" i="100"/>
  <c r="J48" i="100" s="1"/>
  <c r="H48" i="100"/>
  <c r="D49" i="100"/>
  <c r="I49" i="100" s="1"/>
  <c r="J49" i="100"/>
  <c r="D50" i="100"/>
  <c r="I50" i="100" s="1"/>
  <c r="J50" i="100"/>
  <c r="H107" i="100"/>
  <c r="G107" i="100"/>
  <c r="J107" i="100" s="1"/>
  <c r="F107" i="100"/>
  <c r="J106" i="100"/>
  <c r="I106" i="100"/>
  <c r="J105" i="100"/>
  <c r="I105" i="100"/>
  <c r="J104" i="100"/>
  <c r="D104" i="100"/>
  <c r="I104" i="100" s="1"/>
  <c r="J99" i="100"/>
  <c r="I99" i="100"/>
  <c r="H96" i="100"/>
  <c r="G96" i="100"/>
  <c r="J96" i="100" s="1"/>
  <c r="J95" i="100"/>
  <c r="D95" i="100"/>
  <c r="I95" i="100" s="1"/>
  <c r="J93" i="100"/>
  <c r="I93" i="100"/>
  <c r="D93" i="100"/>
  <c r="J92" i="100"/>
  <c r="D92" i="100"/>
  <c r="I92" i="100" s="1"/>
  <c r="J91" i="100"/>
  <c r="D91" i="100"/>
  <c r="I91" i="100" s="1"/>
  <c r="G83" i="100"/>
  <c r="D83" i="100" s="1"/>
  <c r="I83" i="100" s="1"/>
  <c r="J81" i="100"/>
  <c r="D81" i="100"/>
  <c r="I81" i="100" s="1"/>
  <c r="J80" i="100"/>
  <c r="D80" i="100"/>
  <c r="I80" i="100" s="1"/>
  <c r="J79" i="100"/>
  <c r="D79" i="100"/>
  <c r="I79" i="100" s="1"/>
  <c r="J78" i="100"/>
  <c r="D78" i="100"/>
  <c r="I78" i="100" s="1"/>
  <c r="H77" i="100"/>
  <c r="G77" i="100"/>
  <c r="J77" i="100" s="1"/>
  <c r="F77" i="100"/>
  <c r="E77" i="100"/>
  <c r="J74" i="100"/>
  <c r="I74" i="100"/>
  <c r="J73" i="100"/>
  <c r="D73" i="100"/>
  <c r="I73" i="100" s="1"/>
  <c r="J72" i="100"/>
  <c r="D72" i="100"/>
  <c r="I72" i="100" s="1"/>
  <c r="H71" i="100"/>
  <c r="G71" i="100"/>
  <c r="J71" i="100" s="1"/>
  <c r="F71" i="100"/>
  <c r="E71" i="100"/>
  <c r="J65" i="100"/>
  <c r="D65" i="100"/>
  <c r="I65" i="100" s="1"/>
  <c r="H64" i="100"/>
  <c r="G64" i="100"/>
  <c r="J64" i="100" s="1"/>
  <c r="F64" i="100"/>
  <c r="E64" i="100"/>
  <c r="J61" i="100"/>
  <c r="D61" i="100"/>
  <c r="I61" i="100" s="1"/>
  <c r="J60" i="100"/>
  <c r="D60" i="100"/>
  <c r="I60" i="100" s="1"/>
  <c r="J59" i="100"/>
  <c r="D59" i="100"/>
  <c r="I59" i="100" s="1"/>
  <c r="J58" i="100"/>
  <c r="D58" i="100"/>
  <c r="I58" i="100" s="1"/>
  <c r="J57" i="100"/>
  <c r="D57" i="100"/>
  <c r="I57" i="100" s="1"/>
  <c r="H56" i="100"/>
  <c r="G56" i="100"/>
  <c r="J56" i="100" s="1"/>
  <c r="F56" i="100"/>
  <c r="E56" i="100"/>
  <c r="J53" i="100"/>
  <c r="D53" i="100"/>
  <c r="I53" i="100" s="1"/>
  <c r="J52" i="100"/>
  <c r="D52" i="100"/>
  <c r="I52" i="100" s="1"/>
  <c r="J51" i="100"/>
  <c r="D51" i="100"/>
  <c r="I51" i="100" s="1"/>
  <c r="J42" i="100"/>
  <c r="D42" i="100"/>
  <c r="I42" i="100" s="1"/>
  <c r="J36" i="100"/>
  <c r="D36" i="100"/>
  <c r="I36" i="100" s="1"/>
  <c r="H32" i="100"/>
  <c r="G32" i="100"/>
  <c r="H25" i="100"/>
  <c r="G25" i="100"/>
  <c r="J25" i="100" s="1"/>
  <c r="K23" i="100"/>
  <c r="H23" i="100"/>
  <c r="G23" i="100"/>
  <c r="J23" i="100" s="1"/>
  <c r="F23" i="100"/>
  <c r="K22" i="100"/>
  <c r="H22" i="100"/>
  <c r="G22" i="100"/>
  <c r="J22" i="100" s="1"/>
  <c r="F22" i="100"/>
  <c r="H21" i="100"/>
  <c r="G21" i="100"/>
  <c r="J21" i="100" s="1"/>
  <c r="F21" i="100"/>
  <c r="H20" i="100"/>
  <c r="G20" i="100"/>
  <c r="J20" i="100" s="1"/>
  <c r="F20" i="100"/>
  <c r="E19" i="100"/>
  <c r="G16" i="100"/>
  <c r="J16" i="100" s="1"/>
  <c r="F16" i="100"/>
  <c r="G14" i="100"/>
  <c r="J14" i="100" s="1"/>
  <c r="F14" i="100"/>
  <c r="E14" i="100"/>
  <c r="G13" i="100"/>
  <c r="J13" i="100" s="1"/>
  <c r="F13" i="100"/>
  <c r="G12" i="100"/>
  <c r="J12" i="100" s="1"/>
  <c r="F12" i="100"/>
  <c r="K11" i="100"/>
  <c r="H11" i="100"/>
  <c r="J7" i="100"/>
  <c r="F7" i="100"/>
  <c r="D7" i="100" s="1"/>
  <c r="I7" i="100" s="1"/>
  <c r="D56" i="100" l="1"/>
  <c r="I56" i="100" s="1"/>
  <c r="D12" i="100"/>
  <c r="I12" i="100" s="1"/>
  <c r="H19" i="100"/>
  <c r="D64" i="100"/>
  <c r="I64" i="100" s="1"/>
  <c r="D48" i="100"/>
  <c r="I48" i="100" s="1"/>
  <c r="D77" i="100"/>
  <c r="I77" i="100" s="1"/>
  <c r="D71" i="100"/>
  <c r="I71" i="100" s="1"/>
  <c r="D107" i="100"/>
  <c r="I107" i="100" s="1"/>
  <c r="D32" i="100"/>
  <c r="I32" i="100" s="1"/>
  <c r="J32" i="100"/>
  <c r="D13" i="100"/>
  <c r="I13" i="100" s="1"/>
  <c r="D14" i="100"/>
  <c r="I14" i="100" s="1"/>
  <c r="D23" i="100"/>
  <c r="I23" i="100" s="1"/>
  <c r="E11" i="100"/>
  <c r="D16" i="100"/>
  <c r="I16" i="100" s="1"/>
  <c r="D20" i="100"/>
  <c r="I20" i="100" s="1"/>
  <c r="D21" i="100"/>
  <c r="I21" i="100" s="1"/>
  <c r="D22" i="100"/>
  <c r="I22" i="100" s="1"/>
  <c r="G11" i="100"/>
  <c r="J11" i="100" s="1"/>
  <c r="F19" i="100"/>
  <c r="J83" i="100"/>
  <c r="F11" i="100"/>
  <c r="D25" i="100"/>
  <c r="I25" i="100" s="1"/>
  <c r="D96" i="100"/>
  <c r="I96" i="100" s="1"/>
  <c r="G19" i="100"/>
  <c r="H237" i="68"/>
  <c r="I237" i="68"/>
  <c r="J237" i="68"/>
  <c r="K237" i="68"/>
  <c r="L237" i="68"/>
  <c r="M237" i="68"/>
  <c r="N237" i="68"/>
  <c r="O237" i="68"/>
  <c r="D11" i="100" l="1"/>
  <c r="I11" i="100" s="1"/>
  <c r="J19" i="100"/>
  <c r="D19" i="100"/>
  <c r="I19" i="100" s="1"/>
  <c r="H260" i="68" l="1"/>
  <c r="I260" i="68"/>
  <c r="J260" i="68"/>
  <c r="K260" i="68"/>
  <c r="L260" i="68"/>
  <c r="M260" i="68"/>
  <c r="N260" i="68"/>
  <c r="O260" i="68"/>
  <c r="H259" i="68"/>
  <c r="I259" i="68"/>
  <c r="J259" i="68"/>
  <c r="K259" i="68"/>
  <c r="L259" i="68"/>
  <c r="M259" i="68"/>
  <c r="N259" i="68"/>
  <c r="O259" i="68"/>
  <c r="L261" i="68" l="1"/>
  <c r="K261" i="68"/>
  <c r="N261" i="68"/>
  <c r="J261" i="68"/>
  <c r="O261" i="68"/>
  <c r="M261" i="68"/>
  <c r="I261" i="68"/>
  <c r="H261" i="68"/>
  <c r="H281" i="68"/>
  <c r="H287" i="68" s="1"/>
  <c r="I281" i="68"/>
  <c r="I287" i="68" s="1"/>
  <c r="J281" i="68"/>
  <c r="J287" i="68" s="1"/>
  <c r="K281" i="68"/>
  <c r="K287" i="68" s="1"/>
  <c r="L281" i="68"/>
  <c r="L287" i="68" s="1"/>
  <c r="M281" i="68"/>
  <c r="M287" i="68" s="1"/>
  <c r="N281" i="68"/>
  <c r="N287" i="68" s="1"/>
  <c r="O281" i="68"/>
  <c r="O287" i="68" s="1"/>
  <c r="H280" i="68"/>
  <c r="I280" i="68"/>
  <c r="J280" i="68"/>
  <c r="K280" i="68"/>
  <c r="L280" i="68"/>
  <c r="M280" i="68"/>
  <c r="N280" i="68"/>
  <c r="O280" i="68"/>
  <c r="P284" i="68" l="1"/>
  <c r="P281" i="68" s="1"/>
  <c r="P283" i="68"/>
  <c r="P280" i="68" s="1"/>
  <c r="P236" i="68"/>
  <c r="P235" i="68"/>
  <c r="P233" i="68"/>
  <c r="P232" i="68"/>
  <c r="P158" i="68"/>
  <c r="P157" i="68"/>
  <c r="P155" i="68"/>
  <c r="P154" i="68"/>
  <c r="P152" i="68"/>
  <c r="P151" i="68"/>
  <c r="P149" i="68"/>
  <c r="P148" i="68"/>
  <c r="G281" i="68"/>
  <c r="G280" i="68"/>
  <c r="E281" i="68"/>
  <c r="E280" i="68"/>
  <c r="D281" i="68"/>
  <c r="F280" i="68"/>
  <c r="C143" i="68" l="1"/>
  <c r="F259" i="68"/>
  <c r="D280" i="68"/>
  <c r="C142" i="68"/>
  <c r="G160" i="68"/>
  <c r="G161" i="68"/>
  <c r="C146" i="68" l="1"/>
  <c r="F160" i="68"/>
  <c r="C145" i="68"/>
  <c r="F161" i="68"/>
  <c r="F281" i="68" l="1"/>
  <c r="F282" i="68" s="1"/>
  <c r="F285" i="68"/>
  <c r="F181" i="68" l="1"/>
  <c r="F35" i="92"/>
  <c r="I35" i="92" s="1"/>
  <c r="I34" i="92"/>
  <c r="I33" i="92"/>
  <c r="I32" i="92"/>
  <c r="I31" i="92"/>
  <c r="I30" i="92"/>
  <c r="I29" i="92"/>
  <c r="I28" i="92"/>
  <c r="I27" i="92"/>
  <c r="I26" i="92"/>
  <c r="I25" i="92"/>
  <c r="I18" i="92"/>
  <c r="I17" i="92"/>
  <c r="G16" i="92"/>
  <c r="F16" i="92"/>
  <c r="D16" i="92"/>
  <c r="I15" i="92"/>
  <c r="I14" i="92"/>
  <c r="H46" i="91"/>
  <c r="E46" i="91"/>
  <c r="D42" i="91"/>
  <c r="D41" i="91"/>
  <c r="F41" i="91" s="1"/>
  <c r="I41" i="91" s="1"/>
  <c r="D40" i="91"/>
  <c r="H38" i="91"/>
  <c r="H37" i="91" s="1"/>
  <c r="H47" i="91" s="1"/>
  <c r="F38" i="91"/>
  <c r="E37" i="91"/>
  <c r="E47" i="91" s="1"/>
  <c r="F278" i="68" s="1"/>
  <c r="D37" i="91"/>
  <c r="D47" i="91" s="1"/>
  <c r="F277" i="68" s="1"/>
  <c r="H30" i="91"/>
  <c r="E29" i="91"/>
  <c r="D29" i="91"/>
  <c r="I28" i="91"/>
  <c r="F28" i="91"/>
  <c r="H26" i="91"/>
  <c r="E26" i="91"/>
  <c r="E24" i="91" s="1"/>
  <c r="D26" i="91"/>
  <c r="H23" i="91"/>
  <c r="F23" i="91"/>
  <c r="I23" i="91" s="1"/>
  <c r="E22" i="91"/>
  <c r="D22" i="91"/>
  <c r="H21" i="91"/>
  <c r="I21" i="91" s="1"/>
  <c r="F21" i="91"/>
  <c r="E20" i="91"/>
  <c r="H20" i="91" s="1"/>
  <c r="D20" i="91"/>
  <c r="H18" i="91"/>
  <c r="E18" i="91"/>
  <c r="D18" i="91"/>
  <c r="H17" i="91"/>
  <c r="I17" i="91" s="1"/>
  <c r="F17" i="91"/>
  <c r="H16" i="91"/>
  <c r="H11" i="91" s="1"/>
  <c r="F16" i="91"/>
  <c r="E15" i="91"/>
  <c r="D15" i="91"/>
  <c r="I14" i="91"/>
  <c r="F14" i="91"/>
  <c r="E12" i="91"/>
  <c r="D12" i="91"/>
  <c r="D39" i="91" l="1"/>
  <c r="F39" i="91" s="1"/>
  <c r="I39" i="91" s="1"/>
  <c r="F42" i="91"/>
  <c r="I42" i="91" s="1"/>
  <c r="E45" i="91"/>
  <c r="H45" i="91" s="1"/>
  <c r="E278" i="68"/>
  <c r="D46" i="91"/>
  <c r="E277" i="68" s="1"/>
  <c r="F40" i="91"/>
  <c r="I40" i="91" s="1"/>
  <c r="H29" i="91"/>
  <c r="H25" i="91"/>
  <c r="H24" i="91" s="1"/>
  <c r="D35" i="91"/>
  <c r="E10" i="91"/>
  <c r="D24" i="91"/>
  <c r="D34" i="91"/>
  <c r="F274" i="68" s="1"/>
  <c r="C277" i="68"/>
  <c r="E51" i="91"/>
  <c r="I20" i="91"/>
  <c r="F26" i="91"/>
  <c r="I27" i="91"/>
  <c r="I26" i="91"/>
  <c r="F27" i="91"/>
  <c r="F22" i="91"/>
  <c r="I22" i="91" s="1"/>
  <c r="F37" i="91"/>
  <c r="I38" i="91"/>
  <c r="F15" i="91"/>
  <c r="D33" i="91"/>
  <c r="E274" i="68" s="1"/>
  <c r="E35" i="91"/>
  <c r="H22" i="91"/>
  <c r="H51" i="91" s="1"/>
  <c r="I16" i="92"/>
  <c r="F12" i="91"/>
  <c r="H12" i="91"/>
  <c r="H10" i="91" s="1"/>
  <c r="F11" i="91"/>
  <c r="F20" i="91"/>
  <c r="I11" i="91"/>
  <c r="I46" i="91"/>
  <c r="E33" i="91"/>
  <c r="E275" i="68" s="1"/>
  <c r="E34" i="91"/>
  <c r="F275" i="68" s="1"/>
  <c r="H15" i="91"/>
  <c r="I15" i="91" s="1"/>
  <c r="I16" i="91"/>
  <c r="I37" i="91"/>
  <c r="D10" i="91"/>
  <c r="E272" i="68" l="1"/>
  <c r="F46" i="91"/>
  <c r="F35" i="91"/>
  <c r="G275" i="68"/>
  <c r="D51" i="91"/>
  <c r="I51" i="91" s="1"/>
  <c r="G274" i="68"/>
  <c r="C274" i="68" s="1"/>
  <c r="E279" i="68"/>
  <c r="C278" i="68"/>
  <c r="D45" i="91"/>
  <c r="F45" i="91" s="1"/>
  <c r="I47" i="91"/>
  <c r="F24" i="91"/>
  <c r="I24" i="91"/>
  <c r="F10" i="91"/>
  <c r="H33" i="91"/>
  <c r="H35" i="91"/>
  <c r="F47" i="91"/>
  <c r="F271" i="68"/>
  <c r="D50" i="91"/>
  <c r="H34" i="91"/>
  <c r="F272" i="68" s="1"/>
  <c r="I12" i="91"/>
  <c r="D49" i="91"/>
  <c r="F111" i="68"/>
  <c r="E271" i="68"/>
  <c r="E85" i="68"/>
  <c r="D32" i="91"/>
  <c r="I33" i="91"/>
  <c r="E50" i="91"/>
  <c r="H50" i="91" s="1"/>
  <c r="F34" i="91"/>
  <c r="E32" i="91"/>
  <c r="E49" i="91"/>
  <c r="H49" i="91" s="1"/>
  <c r="F33" i="91"/>
  <c r="I10" i="91"/>
  <c r="D82" i="84"/>
  <c r="F256" i="68" s="1"/>
  <c r="I81" i="84"/>
  <c r="F81" i="84"/>
  <c r="D80" i="84"/>
  <c r="F80" i="84" s="1"/>
  <c r="H79" i="84"/>
  <c r="I79" i="84" s="1"/>
  <c r="F79" i="84"/>
  <c r="E78" i="84"/>
  <c r="H78" i="84" s="1"/>
  <c r="H77" i="84" s="1"/>
  <c r="H82" i="84" s="1"/>
  <c r="F257" i="68" s="1"/>
  <c r="D78" i="84"/>
  <c r="D77" i="84"/>
  <c r="H72" i="84"/>
  <c r="I72" i="84" s="1"/>
  <c r="E71" i="84"/>
  <c r="H71" i="84" s="1"/>
  <c r="H75" i="84" s="1"/>
  <c r="D71" i="84"/>
  <c r="D75" i="84" s="1"/>
  <c r="H70" i="84"/>
  <c r="I70" i="84" s="1"/>
  <c r="F70" i="84"/>
  <c r="E69" i="84"/>
  <c r="D69" i="84"/>
  <c r="D74" i="84" s="1"/>
  <c r="E253" i="68" s="1"/>
  <c r="D66" i="84"/>
  <c r="D63" i="84" s="1"/>
  <c r="I53" i="83"/>
  <c r="F53" i="83"/>
  <c r="H52" i="83"/>
  <c r="I52" i="83" s="1"/>
  <c r="F52" i="83"/>
  <c r="I51" i="83"/>
  <c r="F51" i="83"/>
  <c r="H50" i="83"/>
  <c r="I50" i="83" s="1"/>
  <c r="F50" i="83"/>
  <c r="H49" i="83"/>
  <c r="I49" i="83" s="1"/>
  <c r="F49" i="83"/>
  <c r="H48" i="83"/>
  <c r="I48" i="83" s="1"/>
  <c r="F48" i="83"/>
  <c r="H47" i="83"/>
  <c r="I47" i="83" s="1"/>
  <c r="F47" i="83"/>
  <c r="H46" i="83"/>
  <c r="I46" i="83" s="1"/>
  <c r="F46" i="83"/>
  <c r="H45" i="83"/>
  <c r="H43" i="83" s="1"/>
  <c r="F45" i="83"/>
  <c r="E43" i="83"/>
  <c r="D43" i="83"/>
  <c r="I42" i="83"/>
  <c r="F42" i="83"/>
  <c r="H40" i="83"/>
  <c r="E40" i="83"/>
  <c r="D40" i="83"/>
  <c r="E39" i="83"/>
  <c r="E56" i="83" s="1"/>
  <c r="D39" i="83"/>
  <c r="H38" i="83"/>
  <c r="H55" i="83" s="1"/>
  <c r="E38" i="83"/>
  <c r="E55" i="83" s="1"/>
  <c r="D38" i="83"/>
  <c r="D55" i="83" s="1"/>
  <c r="E205" i="68" s="1"/>
  <c r="I34" i="83"/>
  <c r="F34" i="83"/>
  <c r="H33" i="83"/>
  <c r="E33" i="83"/>
  <c r="E35" i="83" s="1"/>
  <c r="F203" i="68" s="1"/>
  <c r="D33" i="83"/>
  <c r="D35" i="83" s="1"/>
  <c r="F202" i="68" s="1"/>
  <c r="I26" i="83"/>
  <c r="F26" i="83"/>
  <c r="H25" i="83"/>
  <c r="E25" i="83"/>
  <c r="D25" i="83"/>
  <c r="D27" i="83" s="1"/>
  <c r="F199" i="68" s="1"/>
  <c r="H20" i="83"/>
  <c r="I20" i="83" s="1"/>
  <c r="F20" i="83"/>
  <c r="E19" i="83"/>
  <c r="D19" i="83"/>
  <c r="H18" i="83"/>
  <c r="H17" i="83" s="1"/>
  <c r="F18" i="83"/>
  <c r="E17" i="83"/>
  <c r="E22" i="83" s="1"/>
  <c r="D17" i="83"/>
  <c r="D22" i="83" s="1"/>
  <c r="E196" i="68" s="1"/>
  <c r="H16" i="83"/>
  <c r="I16" i="83" s="1"/>
  <c r="F16" i="83"/>
  <c r="H15" i="83"/>
  <c r="I15" i="83" s="1"/>
  <c r="F15" i="83"/>
  <c r="H12" i="83"/>
  <c r="I12" i="83" s="1"/>
  <c r="F12" i="83"/>
  <c r="H11" i="83"/>
  <c r="I11" i="83" s="1"/>
  <c r="F11" i="83"/>
  <c r="E10" i="83"/>
  <c r="D10" i="83"/>
  <c r="D9" i="83" s="1"/>
  <c r="H72" i="82"/>
  <c r="E72" i="82"/>
  <c r="D72" i="82"/>
  <c r="I70" i="82"/>
  <c r="F70" i="82"/>
  <c r="H69" i="82"/>
  <c r="E69" i="82"/>
  <c r="D69" i="82"/>
  <c r="H68" i="82"/>
  <c r="E68" i="82"/>
  <c r="D68" i="82"/>
  <c r="I66" i="82"/>
  <c r="F66" i="82"/>
  <c r="H65" i="82"/>
  <c r="E65" i="82"/>
  <c r="D65" i="82"/>
  <c r="I64" i="82"/>
  <c r="F64" i="82"/>
  <c r="H63" i="82"/>
  <c r="H60" i="82" s="1"/>
  <c r="F63" i="82"/>
  <c r="I62" i="82"/>
  <c r="F62" i="82"/>
  <c r="E60" i="82"/>
  <c r="D60" i="82"/>
  <c r="D54" i="82" s="1"/>
  <c r="I58" i="82"/>
  <c r="F58" i="82"/>
  <c r="I57" i="82"/>
  <c r="F57" i="82"/>
  <c r="I56" i="82"/>
  <c r="F56" i="82"/>
  <c r="H55" i="82"/>
  <c r="D55" i="82"/>
  <c r="H49" i="82"/>
  <c r="E49" i="82"/>
  <c r="D49" i="82"/>
  <c r="I47" i="82"/>
  <c r="F47" i="82"/>
  <c r="I46" i="82"/>
  <c r="F46" i="82"/>
  <c r="H44" i="82"/>
  <c r="H42" i="82" s="1"/>
  <c r="E44" i="82"/>
  <c r="E42" i="82" s="1"/>
  <c r="D44" i="82"/>
  <c r="D42" i="82" s="1"/>
  <c r="I40" i="82"/>
  <c r="H32" i="82"/>
  <c r="E32" i="82"/>
  <c r="D32" i="82"/>
  <c r="H27" i="82"/>
  <c r="E27" i="82"/>
  <c r="D27" i="82"/>
  <c r="H25" i="82"/>
  <c r="E25" i="82"/>
  <c r="D25" i="82"/>
  <c r="I23" i="82"/>
  <c r="H23" i="82"/>
  <c r="F182" i="68" s="1"/>
  <c r="E23" i="82"/>
  <c r="H17" i="82"/>
  <c r="E17" i="82"/>
  <c r="D17" i="82"/>
  <c r="I8" i="82"/>
  <c r="H8" i="82"/>
  <c r="E8" i="82"/>
  <c r="D8" i="82"/>
  <c r="I118" i="81"/>
  <c r="H118" i="81"/>
  <c r="E118" i="81"/>
  <c r="D118" i="81"/>
  <c r="I117" i="81"/>
  <c r="I116" i="81"/>
  <c r="H110" i="81"/>
  <c r="F110" i="81"/>
  <c r="I110" i="81" s="1"/>
  <c r="H109" i="81"/>
  <c r="F109" i="81"/>
  <c r="I109" i="81" s="1"/>
  <c r="E108" i="81"/>
  <c r="E111" i="81" s="1"/>
  <c r="F58" i="68" s="1"/>
  <c r="C58" i="68" s="1"/>
  <c r="D108" i="81"/>
  <c r="D111" i="81" s="1"/>
  <c r="F57" i="68" s="1"/>
  <c r="C57" i="68" s="1"/>
  <c r="I107" i="81"/>
  <c r="I102" i="81"/>
  <c r="H102" i="81"/>
  <c r="E102" i="81"/>
  <c r="D102" i="81"/>
  <c r="H101" i="81"/>
  <c r="F101" i="81"/>
  <c r="I101" i="81" s="1"/>
  <c r="E100" i="81"/>
  <c r="H100" i="81" s="1"/>
  <c r="D100" i="81"/>
  <c r="H99" i="81"/>
  <c r="I99" i="81" s="1"/>
  <c r="F99" i="81"/>
  <c r="I98" i="81"/>
  <c r="H97" i="81"/>
  <c r="F97" i="81"/>
  <c r="I97" i="81" s="1"/>
  <c r="E96" i="81"/>
  <c r="D96" i="81"/>
  <c r="I90" i="81"/>
  <c r="F90" i="81"/>
  <c r="H89" i="81"/>
  <c r="I89" i="81" s="1"/>
  <c r="F89" i="81"/>
  <c r="H88" i="81"/>
  <c r="H81" i="81" s="1"/>
  <c r="F88" i="81"/>
  <c r="E87" i="81"/>
  <c r="D87" i="81"/>
  <c r="H84" i="81"/>
  <c r="E84" i="81"/>
  <c r="D84" i="81"/>
  <c r="D82" i="81"/>
  <c r="E81" i="81"/>
  <c r="D81" i="81"/>
  <c r="H79" i="81"/>
  <c r="I79" i="81" s="1"/>
  <c r="F79" i="81"/>
  <c r="H78" i="81"/>
  <c r="I78" i="81" s="1"/>
  <c r="F78" i="81"/>
  <c r="E77" i="81"/>
  <c r="D77" i="81"/>
  <c r="I75" i="81"/>
  <c r="F75" i="81"/>
  <c r="H74" i="81"/>
  <c r="I74" i="81" s="1"/>
  <c r="F74" i="81"/>
  <c r="H73" i="81"/>
  <c r="I73" i="81" s="1"/>
  <c r="F73" i="81"/>
  <c r="E72" i="81"/>
  <c r="D72" i="81"/>
  <c r="H71" i="81"/>
  <c r="F71" i="81"/>
  <c r="I71" i="81" s="1"/>
  <c r="I70" i="81"/>
  <c r="H70" i="81"/>
  <c r="H69" i="81"/>
  <c r="F69" i="81"/>
  <c r="I69" i="81" s="1"/>
  <c r="H68" i="81"/>
  <c r="E68" i="81"/>
  <c r="D68" i="81"/>
  <c r="E67" i="81"/>
  <c r="D67" i="81"/>
  <c r="E66" i="81"/>
  <c r="D66" i="81"/>
  <c r="H64" i="81"/>
  <c r="I64" i="81" s="1"/>
  <c r="F64" i="81"/>
  <c r="E63" i="81"/>
  <c r="H63" i="81" s="1"/>
  <c r="D63" i="81"/>
  <c r="H61" i="81"/>
  <c r="I61" i="81" s="1"/>
  <c r="F61" i="81"/>
  <c r="H60" i="81"/>
  <c r="F60" i="81"/>
  <c r="E59" i="81"/>
  <c r="D59" i="81"/>
  <c r="H57" i="81"/>
  <c r="H45" i="81" s="1"/>
  <c r="F57" i="81"/>
  <c r="H56" i="81"/>
  <c r="F56" i="81"/>
  <c r="I56" i="81" s="1"/>
  <c r="H55" i="81"/>
  <c r="I55" i="81" s="1"/>
  <c r="F55" i="81"/>
  <c r="H54" i="81"/>
  <c r="F54" i="81"/>
  <c r="I54" i="81" s="1"/>
  <c r="H53" i="81"/>
  <c r="F53" i="81"/>
  <c r="I53" i="81" s="1"/>
  <c r="H52" i="81"/>
  <c r="F52" i="81"/>
  <c r="I52" i="81" s="1"/>
  <c r="H51" i="81"/>
  <c r="F51" i="81"/>
  <c r="I51" i="81" s="1"/>
  <c r="H49" i="81"/>
  <c r="F49" i="81"/>
  <c r="I49" i="81" s="1"/>
  <c r="H48" i="81"/>
  <c r="F48" i="81"/>
  <c r="I48" i="81" s="1"/>
  <c r="E46" i="81"/>
  <c r="D46" i="81"/>
  <c r="E45" i="81"/>
  <c r="D45" i="81"/>
  <c r="I44" i="81"/>
  <c r="I38" i="81"/>
  <c r="H38" i="81"/>
  <c r="I37" i="81"/>
  <c r="H37" i="81"/>
  <c r="I36" i="81"/>
  <c r="H36" i="81"/>
  <c r="E35" i="81"/>
  <c r="H35" i="81" s="1"/>
  <c r="D35" i="81"/>
  <c r="H34" i="81"/>
  <c r="I34" i="81" s="1"/>
  <c r="F34" i="81"/>
  <c r="H33" i="81"/>
  <c r="I33" i="81" s="1"/>
  <c r="F33" i="81"/>
  <c r="E32" i="81"/>
  <c r="D32" i="81"/>
  <c r="E31" i="81"/>
  <c r="H31" i="81" s="1"/>
  <c r="D31" i="81"/>
  <c r="E30" i="81"/>
  <c r="D30" i="81"/>
  <c r="I29" i="81"/>
  <c r="E29" i="81"/>
  <c r="D29" i="81"/>
  <c r="H27" i="81"/>
  <c r="F27" i="81"/>
  <c r="H26" i="81"/>
  <c r="D26" i="81"/>
  <c r="F26" i="81" s="1"/>
  <c r="E25" i="81"/>
  <c r="H24" i="81"/>
  <c r="F24" i="81"/>
  <c r="I24" i="81" s="1"/>
  <c r="H23" i="81"/>
  <c r="F23" i="81"/>
  <c r="I23" i="81" s="1"/>
  <c r="H22" i="81"/>
  <c r="F22" i="81"/>
  <c r="I22" i="81" s="1"/>
  <c r="H21" i="81"/>
  <c r="F21" i="81"/>
  <c r="I21" i="81" s="1"/>
  <c r="H20" i="81"/>
  <c r="F20" i="81"/>
  <c r="I20" i="81" s="1"/>
  <c r="E19" i="81"/>
  <c r="H19" i="81" s="1"/>
  <c r="D19" i="81"/>
  <c r="E18" i="81"/>
  <c r="H18" i="81" s="1"/>
  <c r="I16" i="81"/>
  <c r="F16" i="81"/>
  <c r="H12" i="81"/>
  <c r="H10" i="81" s="1"/>
  <c r="E12" i="81"/>
  <c r="D12" i="81"/>
  <c r="D10" i="81" s="1"/>
  <c r="F51" i="91" l="1"/>
  <c r="I45" i="91"/>
  <c r="D76" i="82"/>
  <c r="F190" i="68" s="1"/>
  <c r="F69" i="82"/>
  <c r="D18" i="81"/>
  <c r="D17" i="81" s="1"/>
  <c r="I35" i="91"/>
  <c r="D48" i="91"/>
  <c r="H82" i="81"/>
  <c r="I82" i="81" s="1"/>
  <c r="E67" i="82"/>
  <c r="H47" i="81"/>
  <c r="H94" i="81" s="1"/>
  <c r="D25" i="81"/>
  <c r="F25" i="81" s="1"/>
  <c r="D92" i="81"/>
  <c r="D40" i="81"/>
  <c r="E48" i="68" s="1"/>
  <c r="H25" i="81"/>
  <c r="D67" i="82"/>
  <c r="H66" i="81"/>
  <c r="I66" i="81" s="1"/>
  <c r="F68" i="81"/>
  <c r="I68" i="81" s="1"/>
  <c r="H67" i="81"/>
  <c r="D105" i="81"/>
  <c r="F54" i="68" s="1"/>
  <c r="D51" i="82"/>
  <c r="F187" i="68" s="1"/>
  <c r="E92" i="81"/>
  <c r="E113" i="81" s="1"/>
  <c r="I50" i="91"/>
  <c r="I34" i="91"/>
  <c r="C275" i="68"/>
  <c r="F59" i="81"/>
  <c r="E51" i="82"/>
  <c r="E77" i="82"/>
  <c r="E80" i="82" s="1"/>
  <c r="G78" i="68"/>
  <c r="H32" i="91"/>
  <c r="I32" i="91" s="1"/>
  <c r="D93" i="81"/>
  <c r="E51" i="68" s="1"/>
  <c r="E28" i="81"/>
  <c r="H28" i="81" s="1"/>
  <c r="F50" i="91"/>
  <c r="F43" i="83"/>
  <c r="I33" i="83"/>
  <c r="I43" i="83"/>
  <c r="I40" i="83"/>
  <c r="E105" i="81"/>
  <c r="F55" i="68" s="1"/>
  <c r="D40" i="82"/>
  <c r="F184" i="68" s="1"/>
  <c r="H67" i="82"/>
  <c r="F40" i="83"/>
  <c r="I45" i="83"/>
  <c r="F71" i="84"/>
  <c r="E75" i="84"/>
  <c r="F75" i="84" s="1"/>
  <c r="E40" i="81"/>
  <c r="F66" i="81"/>
  <c r="F19" i="83"/>
  <c r="F25" i="83"/>
  <c r="H39" i="83"/>
  <c r="H56" i="83" s="1"/>
  <c r="F206" i="68" s="1"/>
  <c r="F69" i="84"/>
  <c r="E77" i="84"/>
  <c r="F77" i="84" s="1"/>
  <c r="F78" i="84"/>
  <c r="H29" i="81"/>
  <c r="H30" i="81"/>
  <c r="H40" i="81" s="1"/>
  <c r="I83" i="81"/>
  <c r="D23" i="83"/>
  <c r="F196" i="68" s="1"/>
  <c r="I25" i="83"/>
  <c r="E74" i="84"/>
  <c r="F74" i="84" s="1"/>
  <c r="F32" i="91"/>
  <c r="D41" i="81"/>
  <c r="F32" i="81"/>
  <c r="F63" i="81"/>
  <c r="I63" i="81" s="1"/>
  <c r="F83" i="81"/>
  <c r="D37" i="83"/>
  <c r="F12" i="81"/>
  <c r="F77" i="81"/>
  <c r="F100" i="81"/>
  <c r="I100" i="81" s="1"/>
  <c r="E40" i="82"/>
  <c r="I60" i="82"/>
  <c r="H54" i="82"/>
  <c r="I54" i="82" s="1"/>
  <c r="I76" i="82" s="1"/>
  <c r="D85" i="84"/>
  <c r="F247" i="68" s="1"/>
  <c r="F253" i="68"/>
  <c r="C253" i="68" s="1"/>
  <c r="E54" i="83"/>
  <c r="I81" i="81"/>
  <c r="F35" i="83"/>
  <c r="F100" i="68"/>
  <c r="E93" i="81"/>
  <c r="E52" i="68" s="1"/>
  <c r="F72" i="81"/>
  <c r="E80" i="81"/>
  <c r="F82" i="81"/>
  <c r="F87" i="81"/>
  <c r="I88" i="81"/>
  <c r="F96" i="81"/>
  <c r="I96" i="81" s="1"/>
  <c r="H77" i="82"/>
  <c r="G191" i="68" s="1"/>
  <c r="F60" i="82"/>
  <c r="I63" i="82"/>
  <c r="F65" i="82"/>
  <c r="F10" i="83"/>
  <c r="E27" i="83"/>
  <c r="F27" i="83" s="1"/>
  <c r="E37" i="83"/>
  <c r="I75" i="84"/>
  <c r="F254" i="68"/>
  <c r="I78" i="84"/>
  <c r="I80" i="84"/>
  <c r="F19" i="81"/>
  <c r="I19" i="81" s="1"/>
  <c r="I27" i="81"/>
  <c r="D28" i="81"/>
  <c r="F30" i="81"/>
  <c r="I30" i="81" s="1"/>
  <c r="F31" i="81"/>
  <c r="I31" i="81" s="1"/>
  <c r="H46" i="81"/>
  <c r="H43" i="81" s="1"/>
  <c r="H72" i="81"/>
  <c r="F81" i="81"/>
  <c r="H87" i="81"/>
  <c r="I87" i="81" s="1"/>
  <c r="H96" i="81"/>
  <c r="H105" i="81" s="1"/>
  <c r="H40" i="82"/>
  <c r="F185" i="68" s="1"/>
  <c r="I65" i="82"/>
  <c r="H10" i="83"/>
  <c r="H9" i="83" s="1"/>
  <c r="I9" i="83" s="1"/>
  <c r="F17" i="83"/>
  <c r="F114" i="68"/>
  <c r="I10" i="81"/>
  <c r="I26" i="81"/>
  <c r="H41" i="81"/>
  <c r="F111" i="81"/>
  <c r="I111" i="81" s="1"/>
  <c r="H108" i="81"/>
  <c r="H111" i="81" s="1"/>
  <c r="F55" i="82"/>
  <c r="E9" i="83"/>
  <c r="E23" i="83" s="1"/>
  <c r="E21" i="83" s="1"/>
  <c r="F33" i="83"/>
  <c r="F39" i="83"/>
  <c r="I49" i="91"/>
  <c r="F49" i="91"/>
  <c r="E48" i="91"/>
  <c r="F48" i="91" s="1"/>
  <c r="D73" i="84"/>
  <c r="D84" i="84"/>
  <c r="I82" i="84"/>
  <c r="H85" i="84"/>
  <c r="H69" i="84"/>
  <c r="I77" i="84"/>
  <c r="I71" i="84"/>
  <c r="E84" i="84"/>
  <c r="D58" i="83"/>
  <c r="H22" i="83"/>
  <c r="E197" i="68" s="1"/>
  <c r="I17" i="83"/>
  <c r="I18" i="83"/>
  <c r="F22" i="83"/>
  <c r="E58" i="83"/>
  <c r="H27" i="83"/>
  <c r="H35" i="83"/>
  <c r="D56" i="83"/>
  <c r="H19" i="83"/>
  <c r="I19" i="83" s="1"/>
  <c r="I42" i="82"/>
  <c r="E54" i="82"/>
  <c r="I55" i="82"/>
  <c r="I69" i="82"/>
  <c r="D77" i="82"/>
  <c r="D75" i="82" s="1"/>
  <c r="I44" i="82"/>
  <c r="F42" i="82"/>
  <c r="H51" i="82"/>
  <c r="F44" i="82"/>
  <c r="I45" i="81"/>
  <c r="E10" i="81"/>
  <c r="F10" i="81" s="1"/>
  <c r="I12" i="81"/>
  <c r="E17" i="81"/>
  <c r="H32" i="81"/>
  <c r="I32" i="81" s="1"/>
  <c r="E41" i="81"/>
  <c r="F49" i="68" s="1"/>
  <c r="F45" i="81"/>
  <c r="D94" i="81"/>
  <c r="F51" i="68" s="1"/>
  <c r="I57" i="81"/>
  <c r="H59" i="81"/>
  <c r="I59" i="81" s="1"/>
  <c r="I60" i="81"/>
  <c r="D65" i="81"/>
  <c r="F67" i="81"/>
  <c r="I67" i="81" s="1"/>
  <c r="I72" i="81"/>
  <c r="H77" i="81"/>
  <c r="I77" i="81" s="1"/>
  <c r="D80" i="81"/>
  <c r="E94" i="81"/>
  <c r="F52" i="68" s="1"/>
  <c r="F108" i="81"/>
  <c r="I108" i="81" s="1"/>
  <c r="E43" i="81"/>
  <c r="F46" i="81"/>
  <c r="I46" i="81" s="1"/>
  <c r="E65" i="81"/>
  <c r="D51" i="68" l="1"/>
  <c r="C51" i="68" s="1"/>
  <c r="H92" i="81"/>
  <c r="D113" i="81"/>
  <c r="H80" i="81"/>
  <c r="I80" i="81" s="1"/>
  <c r="I25" i="81"/>
  <c r="F18" i="81"/>
  <c r="I18" i="81" s="1"/>
  <c r="D21" i="83"/>
  <c r="F21" i="83" s="1"/>
  <c r="F105" i="81"/>
  <c r="H53" i="82"/>
  <c r="I53" i="82" s="1"/>
  <c r="D79" i="82"/>
  <c r="I105" i="81"/>
  <c r="I67" i="82"/>
  <c r="F51" i="82"/>
  <c r="F67" i="82"/>
  <c r="D39" i="81"/>
  <c r="F48" i="68"/>
  <c r="C48" i="68" s="1"/>
  <c r="F40" i="81"/>
  <c r="I40" i="81" s="1"/>
  <c r="E49" i="68"/>
  <c r="E46" i="68" s="1"/>
  <c r="F92" i="81"/>
  <c r="I92" i="81" s="1"/>
  <c r="D52" i="68"/>
  <c r="C52" i="68" s="1"/>
  <c r="F28" i="81"/>
  <c r="I28" i="81" s="1"/>
  <c r="H65" i="81"/>
  <c r="H39" i="81"/>
  <c r="E39" i="81"/>
  <c r="E114" i="81"/>
  <c r="H114" i="81" s="1"/>
  <c r="D114" i="81"/>
  <c r="F93" i="81"/>
  <c r="I93" i="81" s="1"/>
  <c r="H80" i="82"/>
  <c r="H76" i="82"/>
  <c r="H79" i="82" s="1"/>
  <c r="H48" i="91"/>
  <c r="I48" i="91" s="1"/>
  <c r="E73" i="84"/>
  <c r="F73" i="84" s="1"/>
  <c r="I39" i="83"/>
  <c r="H54" i="83"/>
  <c r="F9" i="83"/>
  <c r="I10" i="83"/>
  <c r="E82" i="84"/>
  <c r="E59" i="83"/>
  <c r="E57" i="83" s="1"/>
  <c r="H37" i="83"/>
  <c r="I37" i="83" s="1"/>
  <c r="F65" i="81"/>
  <c r="I65" i="81" s="1"/>
  <c r="F94" i="81"/>
  <c r="H93" i="81"/>
  <c r="F23" i="83"/>
  <c r="F37" i="83"/>
  <c r="F80" i="81"/>
  <c r="D80" i="82"/>
  <c r="G190" i="68"/>
  <c r="D59" i="83"/>
  <c r="D57" i="83" s="1"/>
  <c r="F205" i="68"/>
  <c r="I56" i="83"/>
  <c r="I85" i="84"/>
  <c r="F248" i="68"/>
  <c r="H115" i="81"/>
  <c r="D91" i="81"/>
  <c r="I51" i="82"/>
  <c r="F188" i="68"/>
  <c r="F77" i="82"/>
  <c r="I77" i="82"/>
  <c r="I35" i="83"/>
  <c r="E45" i="68"/>
  <c r="I27" i="83"/>
  <c r="F200" i="68"/>
  <c r="D83" i="84"/>
  <c r="C247" i="68" s="1"/>
  <c r="E247" i="68"/>
  <c r="D43" i="81"/>
  <c r="F43" i="81" s="1"/>
  <c r="I43" i="81" s="1"/>
  <c r="I94" i="81"/>
  <c r="D54" i="83"/>
  <c r="F54" i="83" s="1"/>
  <c r="E86" i="68"/>
  <c r="H74" i="84"/>
  <c r="E254" i="68" s="1"/>
  <c r="C254" i="68" s="1"/>
  <c r="I69" i="84"/>
  <c r="H84" i="84"/>
  <c r="E248" i="68" s="1"/>
  <c r="F84" i="84"/>
  <c r="H58" i="83"/>
  <c r="I22" i="83"/>
  <c r="F58" i="83"/>
  <c r="H23" i="83"/>
  <c r="F197" i="68" s="1"/>
  <c r="F56" i="83"/>
  <c r="E53" i="82"/>
  <c r="F53" i="82" s="1"/>
  <c r="F54" i="82"/>
  <c r="E76" i="82"/>
  <c r="E75" i="82" s="1"/>
  <c r="H113" i="81"/>
  <c r="H17" i="81"/>
  <c r="F17" i="81"/>
  <c r="I17" i="81" s="1"/>
  <c r="F113" i="81"/>
  <c r="I113" i="81" s="1"/>
  <c r="F47" i="81"/>
  <c r="I47" i="81" s="1"/>
  <c r="E115" i="81"/>
  <c r="F41" i="81"/>
  <c r="I41" i="81" s="1"/>
  <c r="D115" i="81"/>
  <c r="E91" i="81"/>
  <c r="D239" i="68"/>
  <c r="H91" i="81" l="1"/>
  <c r="D45" i="68"/>
  <c r="F191" i="68"/>
  <c r="F59" i="83"/>
  <c r="H75" i="82"/>
  <c r="I75" i="82" s="1"/>
  <c r="F114" i="81"/>
  <c r="I114" i="81" s="1"/>
  <c r="F39" i="81"/>
  <c r="I39" i="81" s="1"/>
  <c r="I54" i="83"/>
  <c r="D46" i="68"/>
  <c r="I115" i="81"/>
  <c r="I80" i="82"/>
  <c r="F80" i="82"/>
  <c r="E85" i="84"/>
  <c r="F82" i="84"/>
  <c r="F115" i="81"/>
  <c r="D78" i="82"/>
  <c r="F45" i="68"/>
  <c r="F46" i="68"/>
  <c r="C49" i="68"/>
  <c r="F91" i="81"/>
  <c r="I91" i="81"/>
  <c r="H83" i="84"/>
  <c r="C248" i="68" s="1"/>
  <c r="I84" i="84"/>
  <c r="I74" i="84"/>
  <c r="H73" i="84"/>
  <c r="I73" i="84" s="1"/>
  <c r="F57" i="83"/>
  <c r="H59" i="83"/>
  <c r="I59" i="83" s="1"/>
  <c r="I23" i="83"/>
  <c r="H21" i="83"/>
  <c r="I21" i="83" s="1"/>
  <c r="I58" i="83"/>
  <c r="F75" i="82"/>
  <c r="F76" i="82"/>
  <c r="E79" i="82"/>
  <c r="I79" i="82"/>
  <c r="H78" i="82"/>
  <c r="D112" i="81"/>
  <c r="E112" i="81"/>
  <c r="H112" i="81"/>
  <c r="E216" i="68"/>
  <c r="I78" i="82" l="1"/>
  <c r="F85" i="84"/>
  <c r="E83" i="84"/>
  <c r="F112" i="81"/>
  <c r="F239" i="68"/>
  <c r="E239" i="68"/>
  <c r="E243" i="68"/>
  <c r="F216" i="68"/>
  <c r="I112" i="81"/>
  <c r="F61" i="68"/>
  <c r="H57" i="83"/>
  <c r="I57" i="83" s="1"/>
  <c r="E78" i="82"/>
  <c r="F78" i="82" s="1"/>
  <c r="F79" i="82"/>
  <c r="I83" i="84" l="1"/>
  <c r="F83" i="84"/>
  <c r="E71" i="68"/>
  <c r="H156" i="68"/>
  <c r="I156" i="68"/>
  <c r="J156" i="68"/>
  <c r="K156" i="68"/>
  <c r="L156" i="68"/>
  <c r="O156" i="68"/>
  <c r="C268" i="68" l="1"/>
  <c r="P259" i="68"/>
  <c r="E259" i="68"/>
  <c r="G259" i="68"/>
  <c r="P270" i="68"/>
  <c r="P267" i="68"/>
  <c r="P239" i="68"/>
  <c r="P238" i="68"/>
  <c r="P227" i="68"/>
  <c r="P226" i="68"/>
  <c r="P208" i="68" s="1"/>
  <c r="P194" i="68"/>
  <c r="P193" i="68"/>
  <c r="P179" i="68"/>
  <c r="P178" i="68"/>
  <c r="P159" i="68"/>
  <c r="P153" i="68"/>
  <c r="P135" i="68"/>
  <c r="P134" i="68"/>
  <c r="P133" i="68"/>
  <c r="P119" i="68"/>
  <c r="P118" i="68"/>
  <c r="P101" i="68"/>
  <c r="P100" i="68"/>
  <c r="P86" i="68"/>
  <c r="P85" i="68"/>
  <c r="P61" i="68"/>
  <c r="P29" i="68"/>
  <c r="P28" i="68"/>
  <c r="P27" i="68"/>
  <c r="C259" i="68" l="1"/>
  <c r="P261" i="68"/>
  <c r="C269" i="68"/>
  <c r="P160" i="68"/>
  <c r="P229" i="68"/>
  <c r="P115" i="68"/>
  <c r="P139" i="68"/>
  <c r="P230" i="68"/>
  <c r="G270" i="68"/>
  <c r="P140" i="68"/>
  <c r="P228" i="68"/>
  <c r="P209" i="68" s="1"/>
  <c r="P161" i="68"/>
  <c r="P116" i="68"/>
  <c r="P287" i="68" l="1"/>
  <c r="G261" i="68"/>
  <c r="C187" i="68"/>
  <c r="D261" i="68" l="1"/>
  <c r="P288" i="68"/>
  <c r="C284" i="68"/>
  <c r="C283" i="68"/>
  <c r="D230" i="68"/>
  <c r="I229" i="68"/>
  <c r="J229" i="68"/>
  <c r="K229" i="68"/>
  <c r="L229" i="68"/>
  <c r="O229" i="68"/>
  <c r="D229" i="68"/>
  <c r="D161" i="68"/>
  <c r="E161" i="68"/>
  <c r="E160" i="68"/>
  <c r="C285" i="68" l="1"/>
  <c r="D160" i="68"/>
  <c r="G230" i="68"/>
  <c r="E229" i="68"/>
  <c r="E230" i="68" l="1"/>
  <c r="G229" i="68"/>
  <c r="F229" i="68" l="1"/>
  <c r="C229" i="68" s="1"/>
  <c r="O270" i="68"/>
  <c r="I270" i="68"/>
  <c r="D270" i="68"/>
  <c r="L270" i="68"/>
  <c r="K270" i="68"/>
  <c r="H270" i="68"/>
  <c r="G267" i="68"/>
  <c r="E267" i="68"/>
  <c r="D267" i="68"/>
  <c r="C256" i="68"/>
  <c r="D248" i="68"/>
  <c r="D247" i="68"/>
  <c r="C242" i="68"/>
  <c r="L241" i="68"/>
  <c r="K241" i="68"/>
  <c r="N241" i="68" s="1"/>
  <c r="C241" i="68"/>
  <c r="G239" i="68"/>
  <c r="H238" i="68"/>
  <c r="G238" i="68"/>
  <c r="D237" i="68"/>
  <c r="C235" i="68"/>
  <c r="G227" i="68"/>
  <c r="G226" i="68"/>
  <c r="G208" i="68" s="1"/>
  <c r="C224" i="68"/>
  <c r="C221" i="68"/>
  <c r="O213" i="68"/>
  <c r="N213" i="68"/>
  <c r="M213" i="68"/>
  <c r="L213" i="68"/>
  <c r="K213" i="68"/>
  <c r="J213" i="68"/>
  <c r="I213" i="68"/>
  <c r="H213" i="68"/>
  <c r="K208" i="68"/>
  <c r="H208" i="68" s="1"/>
  <c r="E206" i="68"/>
  <c r="H205" i="68"/>
  <c r="N205" i="68"/>
  <c r="C203" i="68"/>
  <c r="H202" i="68"/>
  <c r="C202" i="68"/>
  <c r="C200" i="68"/>
  <c r="H199" i="68"/>
  <c r="F194" i="68"/>
  <c r="H196" i="68"/>
  <c r="N196" i="68"/>
  <c r="G194" i="68"/>
  <c r="D194" i="68"/>
  <c r="L193" i="68"/>
  <c r="K193" i="68"/>
  <c r="J193" i="68"/>
  <c r="I193" i="68"/>
  <c r="G193" i="68"/>
  <c r="D193" i="68"/>
  <c r="G179" i="68"/>
  <c r="G178" i="68"/>
  <c r="C190" i="68"/>
  <c r="C188" i="68"/>
  <c r="N187" i="68"/>
  <c r="M187" i="68"/>
  <c r="C185" i="68"/>
  <c r="H184" i="68"/>
  <c r="C182" i="68"/>
  <c r="N181" i="68"/>
  <c r="H181" i="68"/>
  <c r="C181" i="68"/>
  <c r="E179" i="68"/>
  <c r="D179" i="68"/>
  <c r="L178" i="68"/>
  <c r="K178" i="68"/>
  <c r="J178" i="68"/>
  <c r="I178" i="68"/>
  <c r="E178" i="68"/>
  <c r="D178" i="68"/>
  <c r="L160" i="68"/>
  <c r="K160" i="68"/>
  <c r="J160" i="68"/>
  <c r="I160" i="68"/>
  <c r="G159" i="68"/>
  <c r="F159" i="68"/>
  <c r="E159" i="68"/>
  <c r="D159" i="68"/>
  <c r="C158" i="68"/>
  <c r="C157" i="68"/>
  <c r="G153" i="68"/>
  <c r="D153" i="68"/>
  <c r="L139" i="68"/>
  <c r="K139" i="68"/>
  <c r="J139" i="68"/>
  <c r="I139" i="68"/>
  <c r="C136" i="68"/>
  <c r="G135" i="68"/>
  <c r="F135" i="68"/>
  <c r="E135" i="68"/>
  <c r="D135" i="68"/>
  <c r="G134" i="68"/>
  <c r="E134" i="68"/>
  <c r="D134" i="68"/>
  <c r="G133" i="68"/>
  <c r="E133" i="68"/>
  <c r="D133" i="68"/>
  <c r="C131" i="68"/>
  <c r="N130" i="68"/>
  <c r="H130" i="68"/>
  <c r="C130" i="68"/>
  <c r="C128" i="68"/>
  <c r="H127" i="68"/>
  <c r="C125" i="68"/>
  <c r="H124" i="68"/>
  <c r="C124" i="68"/>
  <c r="C122" i="68"/>
  <c r="H121" i="68"/>
  <c r="G119" i="68"/>
  <c r="E120" i="68"/>
  <c r="D119" i="68"/>
  <c r="H118" i="68"/>
  <c r="G118" i="68"/>
  <c r="D118" i="68"/>
  <c r="O115" i="68"/>
  <c r="L115" i="68"/>
  <c r="K115" i="68"/>
  <c r="J115" i="68"/>
  <c r="I115" i="68"/>
  <c r="C107" i="68"/>
  <c r="G101" i="68"/>
  <c r="E101" i="68"/>
  <c r="D101" i="68"/>
  <c r="H100" i="68"/>
  <c r="G100" i="68"/>
  <c r="D100" i="68"/>
  <c r="C98" i="68"/>
  <c r="G86" i="68"/>
  <c r="D86" i="68"/>
  <c r="H85" i="68"/>
  <c r="G85" i="68"/>
  <c r="D85" i="68"/>
  <c r="E78" i="68"/>
  <c r="E77" i="68"/>
  <c r="L76" i="68"/>
  <c r="K76" i="68"/>
  <c r="E76" i="68"/>
  <c r="C76" i="68" s="1"/>
  <c r="G61" i="68"/>
  <c r="L60" i="68"/>
  <c r="K60" i="68"/>
  <c r="L57" i="68"/>
  <c r="K57" i="68"/>
  <c r="J57" i="68"/>
  <c r="L54" i="68"/>
  <c r="K54" i="68"/>
  <c r="J54" i="68"/>
  <c r="L51" i="68"/>
  <c r="K51" i="68"/>
  <c r="J51" i="68"/>
  <c r="L48" i="68"/>
  <c r="K48" i="68"/>
  <c r="J48" i="68"/>
  <c r="I45" i="68"/>
  <c r="F40" i="68"/>
  <c r="F25" i="68" s="1"/>
  <c r="K39" i="68"/>
  <c r="N39" i="68" s="1"/>
  <c r="J39" i="68"/>
  <c r="C24" i="68"/>
  <c r="K33" i="68"/>
  <c r="J33" i="68"/>
  <c r="I33" i="68"/>
  <c r="I24" i="68" s="1"/>
  <c r="K30" i="68"/>
  <c r="J30" i="68"/>
  <c r="G29" i="68"/>
  <c r="G28" i="68"/>
  <c r="K27" i="68"/>
  <c r="J27" i="68"/>
  <c r="G27" i="68"/>
  <c r="O24" i="68"/>
  <c r="L24" i="68"/>
  <c r="J15" i="68"/>
  <c r="C25" i="68" l="1"/>
  <c r="F228" i="68"/>
  <c r="D116" i="68"/>
  <c r="I288" i="68"/>
  <c r="O288" i="68"/>
  <c r="M202" i="68"/>
  <c r="K24" i="68"/>
  <c r="H229" i="68"/>
  <c r="H27" i="68"/>
  <c r="C280" i="68"/>
  <c r="H57" i="68"/>
  <c r="G115" i="68"/>
  <c r="H115" i="68"/>
  <c r="H193" i="68"/>
  <c r="H60" i="68"/>
  <c r="M124" i="68"/>
  <c r="H160" i="68"/>
  <c r="K45" i="68"/>
  <c r="C227" i="68"/>
  <c r="C134" i="68"/>
  <c r="F237" i="68"/>
  <c r="H139" i="68"/>
  <c r="H178" i="68"/>
  <c r="G116" i="68"/>
  <c r="F193" i="68"/>
  <c r="N193" i="68" s="1"/>
  <c r="C226" i="68"/>
  <c r="G228" i="68"/>
  <c r="G209" i="68" s="1"/>
  <c r="E238" i="68"/>
  <c r="C239" i="68"/>
  <c r="H30" i="68"/>
  <c r="H39" i="68"/>
  <c r="M39" i="68" s="1"/>
  <c r="M130" i="68"/>
  <c r="C133" i="68"/>
  <c r="M181" i="68"/>
  <c r="C215" i="68"/>
  <c r="H241" i="68"/>
  <c r="M241" i="68" s="1"/>
  <c r="N229" i="68"/>
  <c r="J270" i="68"/>
  <c r="H48" i="68"/>
  <c r="L45" i="68"/>
  <c r="H51" i="68"/>
  <c r="C244" i="68"/>
  <c r="E228" i="68"/>
  <c r="E209" i="68" s="1"/>
  <c r="H33" i="68"/>
  <c r="H54" i="68"/>
  <c r="H76" i="68"/>
  <c r="F198" i="68"/>
  <c r="F267" i="68"/>
  <c r="C281" i="68"/>
  <c r="E246" i="68"/>
  <c r="C92" i="68"/>
  <c r="N124" i="68"/>
  <c r="E117" i="68"/>
  <c r="F138" i="68"/>
  <c r="C189" i="68"/>
  <c r="N202" i="68"/>
  <c r="F204" i="68"/>
  <c r="F207" i="68"/>
  <c r="C119" i="68"/>
  <c r="F120" i="68"/>
  <c r="C137" i="68"/>
  <c r="C138" i="68" s="1"/>
  <c r="F189" i="68"/>
  <c r="C205" i="68"/>
  <c r="M205" i="68" s="1"/>
  <c r="C206" i="68"/>
  <c r="C232" i="68"/>
  <c r="C233" i="68"/>
  <c r="C245" i="68"/>
  <c r="E270" i="68"/>
  <c r="C118" i="68"/>
  <c r="M118" i="68" s="1"/>
  <c r="D115" i="68"/>
  <c r="N121" i="68"/>
  <c r="C121" i="68"/>
  <c r="M121" i="68" s="1"/>
  <c r="F123" i="68"/>
  <c r="C126" i="68"/>
  <c r="N127" i="68"/>
  <c r="C127" i="68"/>
  <c r="M127" i="68" s="1"/>
  <c r="F129" i="68"/>
  <c r="G180" i="68"/>
  <c r="G192" i="68"/>
  <c r="D246" i="68"/>
  <c r="H15" i="68"/>
  <c r="J24" i="68"/>
  <c r="J45" i="68"/>
  <c r="N118" i="68"/>
  <c r="F126" i="68"/>
  <c r="N184" i="68"/>
  <c r="C184" i="68"/>
  <c r="M184" i="68" s="1"/>
  <c r="F178" i="68"/>
  <c r="F192" i="68"/>
  <c r="C191" i="68"/>
  <c r="C192" i="68" s="1"/>
  <c r="F179" i="68"/>
  <c r="C196" i="68"/>
  <c r="M196" i="68" s="1"/>
  <c r="E193" i="68"/>
  <c r="E198" i="68"/>
  <c r="C197" i="68"/>
  <c r="E194" i="68"/>
  <c r="C194" i="68" s="1"/>
  <c r="N199" i="68"/>
  <c r="C199" i="68"/>
  <c r="M199" i="68" s="1"/>
  <c r="F201" i="68"/>
  <c r="C204" i="68"/>
  <c r="D228" i="68"/>
  <c r="D209" i="68" s="1"/>
  <c r="D238" i="68"/>
  <c r="F238" i="68"/>
  <c r="N238" i="68" s="1"/>
  <c r="C243" i="68"/>
  <c r="F243" i="68"/>
  <c r="F246" i="68"/>
  <c r="M270" i="68"/>
  <c r="N270" i="68"/>
  <c r="F270" i="68"/>
  <c r="E237" i="68"/>
  <c r="H24" i="68" l="1"/>
  <c r="J288" i="68"/>
  <c r="C135" i="68"/>
  <c r="C282" i="68"/>
  <c r="K288" i="68"/>
  <c r="L288" i="68"/>
  <c r="C267" i="68"/>
  <c r="C228" i="68"/>
  <c r="C264" i="68"/>
  <c r="E240" i="68"/>
  <c r="F195" i="68"/>
  <c r="C193" i="68"/>
  <c r="M193" i="68" s="1"/>
  <c r="C115" i="68"/>
  <c r="F117" i="68"/>
  <c r="H45" i="68"/>
  <c r="E261" i="68"/>
  <c r="F230" i="68"/>
  <c r="F231" i="68" s="1"/>
  <c r="C236" i="68"/>
  <c r="C237" i="68" s="1"/>
  <c r="M229" i="68"/>
  <c r="C246" i="68"/>
  <c r="C238" i="68"/>
  <c r="M238" i="68" s="1"/>
  <c r="C198" i="68"/>
  <c r="C201" i="68"/>
  <c r="C270" i="68"/>
  <c r="M115" i="68"/>
  <c r="F261" i="68"/>
  <c r="C234" i="68"/>
  <c r="C207" i="68"/>
  <c r="N178" i="68"/>
  <c r="C178" i="68"/>
  <c r="M178" i="68" s="1"/>
  <c r="C120" i="68"/>
  <c r="G231" i="68"/>
  <c r="E231" i="68"/>
  <c r="E195" i="68"/>
  <c r="F180" i="68"/>
  <c r="C179" i="68"/>
  <c r="N115" i="68"/>
  <c r="F240" i="68"/>
  <c r="D240" i="68"/>
  <c r="C116" i="68"/>
  <c r="C123" i="68"/>
  <c r="C129" i="68"/>
  <c r="H288" i="68" l="1"/>
  <c r="C240" i="68"/>
  <c r="C261" i="68"/>
  <c r="C195" i="68"/>
  <c r="C180" i="68"/>
  <c r="C117" i="68"/>
  <c r="C230" i="68"/>
  <c r="C231" i="68" s="1"/>
  <c r="C73" i="68" l="1"/>
  <c r="C69" i="68" l="1"/>
  <c r="C67" i="68"/>
  <c r="F75" i="68"/>
  <c r="C74" i="68"/>
  <c r="C75" i="68" s="1"/>
  <c r="E68" i="68"/>
  <c r="E60" i="68" l="1"/>
  <c r="C66" i="68"/>
  <c r="C68" i="68" s="1"/>
  <c r="C170" i="68"/>
  <c r="C169" i="68"/>
  <c r="E65" i="68"/>
  <c r="E61" i="68"/>
  <c r="C64" i="68"/>
  <c r="F65" i="68"/>
  <c r="C163" i="68"/>
  <c r="F68" i="68" l="1"/>
  <c r="F60" i="68"/>
  <c r="F62" i="68" s="1"/>
  <c r="C63" i="68"/>
  <c r="C65" i="68" s="1"/>
  <c r="C173" i="68"/>
  <c r="D162" i="68"/>
  <c r="C164" i="68"/>
  <c r="C171" i="68"/>
  <c r="C166" i="68"/>
  <c r="E62" i="68"/>
  <c r="C109" i="68"/>
  <c r="C97" i="68"/>
  <c r="C42" i="68"/>
  <c r="C165" i="68" l="1"/>
  <c r="E162" i="68"/>
  <c r="C174" i="68"/>
  <c r="C110" i="68"/>
  <c r="F96" i="68"/>
  <c r="N30" i="68"/>
  <c r="C167" i="68"/>
  <c r="C168" i="68" s="1"/>
  <c r="C27" i="68"/>
  <c r="M27" i="68" s="1"/>
  <c r="N27" i="68"/>
  <c r="F90" i="68"/>
  <c r="C89" i="68"/>
  <c r="F86" i="68"/>
  <c r="C175" i="68"/>
  <c r="C177" i="68" s="1"/>
  <c r="C91" i="68"/>
  <c r="C93" i="68" s="1"/>
  <c r="F93" i="68"/>
  <c r="C223" i="68"/>
  <c r="C225" i="68" s="1"/>
  <c r="F225" i="68"/>
  <c r="N60" i="68"/>
  <c r="C60" i="68"/>
  <c r="M60" i="68" s="1"/>
  <c r="F85" i="68"/>
  <c r="C88" i="68"/>
  <c r="G162" i="68"/>
  <c r="C106" i="68"/>
  <c r="N85" i="68" l="1"/>
  <c r="C85" i="68"/>
  <c r="C161" i="68"/>
  <c r="C160" i="68"/>
  <c r="M160" i="68" s="1"/>
  <c r="M30" i="68"/>
  <c r="N33" i="68"/>
  <c r="E96" i="68"/>
  <c r="F162" i="68"/>
  <c r="C217" i="68"/>
  <c r="F71" i="68"/>
  <c r="C70" i="68"/>
  <c r="C71" i="68" s="1"/>
  <c r="C214" i="68"/>
  <c r="C216" i="68" s="1"/>
  <c r="E208" i="68"/>
  <c r="F29" i="68"/>
  <c r="C28" i="68"/>
  <c r="C29" i="68" s="1"/>
  <c r="C95" i="68"/>
  <c r="C86" i="68"/>
  <c r="C113" i="68"/>
  <c r="C212" i="68"/>
  <c r="F213" i="68"/>
  <c r="N100" i="68"/>
  <c r="C103" i="68"/>
  <c r="N160" i="68"/>
  <c r="C112" i="68"/>
  <c r="E100" i="68"/>
  <c r="F87" i="68"/>
  <c r="D222" i="68"/>
  <c r="C220" i="68"/>
  <c r="C222" i="68" s="1"/>
  <c r="D208" i="68"/>
  <c r="C211" i="68"/>
  <c r="C90" i="68"/>
  <c r="N24" i="68" l="1"/>
  <c r="F208" i="68"/>
  <c r="C208" i="68" s="1"/>
  <c r="M208" i="68" s="1"/>
  <c r="C33" i="68"/>
  <c r="M33" i="68" s="1"/>
  <c r="C213" i="68"/>
  <c r="C94" i="68"/>
  <c r="C96" i="68" s="1"/>
  <c r="F35" i="68"/>
  <c r="C61" i="68"/>
  <c r="C62" i="68" s="1"/>
  <c r="C100" i="68"/>
  <c r="M100" i="68" s="1"/>
  <c r="C162" i="68"/>
  <c r="F101" i="68"/>
  <c r="C104" i="68"/>
  <c r="C105" i="68" s="1"/>
  <c r="F105" i="68"/>
  <c r="F32" i="68"/>
  <c r="C32" i="68"/>
  <c r="D210" i="68"/>
  <c r="E87" i="68"/>
  <c r="M85" i="68"/>
  <c r="F44" i="68"/>
  <c r="C43" i="68"/>
  <c r="C44" i="68" s="1"/>
  <c r="E41" i="68"/>
  <c r="C40" i="68"/>
  <c r="C41" i="68" s="1"/>
  <c r="E35" i="68"/>
  <c r="N208" i="68" l="1"/>
  <c r="C87" i="68"/>
  <c r="F26" i="68"/>
  <c r="M24" i="68"/>
  <c r="E26" i="68"/>
  <c r="D35" i="68"/>
  <c r="C34" i="68"/>
  <c r="C35" i="68" s="1"/>
  <c r="F102" i="68"/>
  <c r="C101" i="68"/>
  <c r="C102" i="68" s="1"/>
  <c r="C218" i="68"/>
  <c r="C219" i="68" s="1"/>
  <c r="F219" i="68"/>
  <c r="F209" i="68"/>
  <c r="C209" i="68" l="1"/>
  <c r="C210" i="68" s="1"/>
  <c r="F210" i="68"/>
  <c r="D26" i="68"/>
  <c r="C26" i="68"/>
  <c r="E156" i="68" l="1"/>
  <c r="E147" i="68"/>
  <c r="G147" i="68"/>
  <c r="C148" i="68"/>
  <c r="D139" i="68"/>
  <c r="C151" i="68"/>
  <c r="C154" i="68"/>
  <c r="E139" i="68"/>
  <c r="G139" i="68"/>
  <c r="C152" i="68"/>
  <c r="F147" i="68"/>
  <c r="G140" i="68"/>
  <c r="C153" i="68" l="1"/>
  <c r="N156" i="68"/>
  <c r="F156" i="68"/>
  <c r="G141" i="68"/>
  <c r="F139" i="68"/>
  <c r="C147" i="68"/>
  <c r="D147" i="68"/>
  <c r="C155" i="68"/>
  <c r="F140" i="68"/>
  <c r="N139" i="68" l="1"/>
  <c r="M156" i="68"/>
  <c r="C156" i="68"/>
  <c r="F141" i="68"/>
  <c r="C139" i="68"/>
  <c r="M139" i="68" s="1"/>
  <c r="C144" i="68"/>
  <c r="E150" i="68" l="1"/>
  <c r="E140" i="68"/>
  <c r="E287" i="68" s="1"/>
  <c r="E141" i="68" l="1"/>
  <c r="C149" i="68"/>
  <c r="D140" i="68"/>
  <c r="D287" i="68" s="1"/>
  <c r="D141" i="68" l="1"/>
  <c r="C150" i="68"/>
  <c r="C140" i="68"/>
  <c r="C141" i="68" s="1"/>
  <c r="C250" i="68" l="1"/>
  <c r="N51" i="68" l="1"/>
  <c r="C79" i="68" l="1"/>
  <c r="C82" i="68"/>
  <c r="C83" i="68" l="1"/>
  <c r="C84" i="68" s="1"/>
  <c r="F84" i="68"/>
  <c r="G81" i="68"/>
  <c r="F81" i="68" l="1"/>
  <c r="C80" i="68"/>
  <c r="C81" i="68" s="1"/>
  <c r="N76" i="68"/>
  <c r="M76" i="68"/>
  <c r="F78" i="68" l="1"/>
  <c r="C77" i="68"/>
  <c r="C78" i="68" s="1"/>
  <c r="C272" i="68" l="1"/>
  <c r="G271" i="68" l="1"/>
  <c r="N48" i="68"/>
  <c r="C271" i="68" l="1"/>
  <c r="E255" i="68"/>
  <c r="F276" i="68"/>
  <c r="C54" i="68"/>
  <c r="N54" i="68"/>
  <c r="F255" i="68"/>
  <c r="C257" i="68"/>
  <c r="C258" i="68" s="1"/>
  <c r="F258" i="68"/>
  <c r="C21" i="68"/>
  <c r="N57" i="68"/>
  <c r="M48" i="68"/>
  <c r="N45" i="68"/>
  <c r="F53" i="68"/>
  <c r="E50" i="68"/>
  <c r="M54" i="68" l="1"/>
  <c r="C45" i="68"/>
  <c r="M57" i="68"/>
  <c r="N247" i="68"/>
  <c r="M247" i="68"/>
  <c r="C279" i="68"/>
  <c r="F279" i="68"/>
  <c r="F249" i="68"/>
  <c r="E276" i="68"/>
  <c r="E249" i="68"/>
  <c r="C59" i="68"/>
  <c r="F59" i="68"/>
  <c r="F50" i="68"/>
  <c r="F16" i="68"/>
  <c r="F287" i="68" s="1"/>
  <c r="C22" i="68"/>
  <c r="F23" i="68"/>
  <c r="F17" i="68" s="1"/>
  <c r="C255" i="68"/>
  <c r="M51" i="68"/>
  <c r="E53" i="68"/>
  <c r="F273" i="68"/>
  <c r="D53" i="68"/>
  <c r="C15" i="68" l="1"/>
  <c r="M15" i="68" s="1"/>
  <c r="E273" i="68"/>
  <c r="C16" i="68"/>
  <c r="C55" i="68"/>
  <c r="F56" i="68"/>
  <c r="O54" i="68"/>
  <c r="E47" i="68"/>
  <c r="C276" i="68"/>
  <c r="C23" i="68"/>
  <c r="N15" i="68"/>
  <c r="O57" i="68"/>
  <c r="C50" i="68"/>
  <c r="C249" i="68"/>
  <c r="F47" i="68"/>
  <c r="M45" i="68"/>
  <c r="C53" i="68"/>
  <c r="C17" i="68" l="1"/>
  <c r="M288" i="68"/>
  <c r="C56" i="68"/>
  <c r="C46" i="68"/>
  <c r="N288" i="68"/>
  <c r="G276" i="68"/>
  <c r="G272" i="68"/>
  <c r="G287" i="68" s="1"/>
  <c r="C287" i="68" s="1"/>
  <c r="D47" i="68"/>
  <c r="E288" i="68"/>
  <c r="C273" i="68"/>
  <c r="F288" i="68"/>
  <c r="D288" i="68" l="1"/>
  <c r="C47" i="68"/>
  <c r="G273" i="68"/>
  <c r="G288" i="68"/>
  <c r="C288" i="68" l="1"/>
</calcChain>
</file>

<file path=xl/sharedStrings.xml><?xml version="1.0" encoding="utf-8"?>
<sst xmlns="http://schemas.openxmlformats.org/spreadsheetml/2006/main" count="6462" uniqueCount="2806">
  <si>
    <t xml:space="preserve"> "Жилище" </t>
  </si>
  <si>
    <t>№ п/п</t>
  </si>
  <si>
    <t>Перечень программных мероприятий</t>
  </si>
  <si>
    <t xml:space="preserve">Источники финансирования </t>
  </si>
  <si>
    <t>Процент исполнения от годового объема (%)</t>
  </si>
  <si>
    <t xml:space="preserve">Степень и результаты выполнения мероприятия </t>
  </si>
  <si>
    <t>Процент финансирования от годового объема (%)</t>
  </si>
  <si>
    <t>Причины невыполнения/ несвоевременного выполнения/ текущая стадия выполнения</t>
  </si>
  <si>
    <t>1</t>
  </si>
  <si>
    <t>Подпрограмма 1 "Комплексное освоение земельных участков в целях жилищного строительства и развитие застроенных территорий"</t>
  </si>
  <si>
    <t>1.</t>
  </si>
  <si>
    <t xml:space="preserve">Основное мероприятие 01.
Создание условий для развития рынка доступного жилья, развитие жилищного строительства
</t>
  </si>
  <si>
    <t>1.1</t>
  </si>
  <si>
    <t>1.2</t>
  </si>
  <si>
    <t>2.</t>
  </si>
  <si>
    <t>2.1.</t>
  </si>
  <si>
    <t>3.</t>
  </si>
  <si>
    <t xml:space="preserve">Основное мероприятие 07.
Финансовое обеспечение выполнения отдельных государственных полномочий в сфере жилищной политики, переданных органам местного самоуправления
</t>
  </si>
  <si>
    <t>Итого</t>
  </si>
  <si>
    <t>Средства бюджета Московской области</t>
  </si>
  <si>
    <t>3.1.</t>
  </si>
  <si>
    <t>Подпрограмма 2 "Обеспечение жильём молодых семей"</t>
  </si>
  <si>
    <t>Средства федерального бюджета</t>
  </si>
  <si>
    <t>Средства бюджета городского округа Мытищи</t>
  </si>
  <si>
    <t>Внебюджетные средства</t>
  </si>
  <si>
    <t>1.1.</t>
  </si>
  <si>
    <t>Подпрограмма 4 "Социальная ипотека"</t>
  </si>
  <si>
    <t>Подпрограмма 7 "Улучшение жилищных условий отдельных категорий многодетных семей"</t>
  </si>
  <si>
    <t>2.2.</t>
  </si>
  <si>
    <t xml:space="preserve">Итого по муниципальной программе </t>
  </si>
  <si>
    <t xml:space="preserve">"Развитие инженерной инфраструктуры и энергоэффективности" </t>
  </si>
  <si>
    <t>Подпрограмма 1 "Чистая вода"</t>
  </si>
  <si>
    <t>Подпрограмма 3 "Создание условий для обеспечения качественными коммунальными услугами"</t>
  </si>
  <si>
    <t>Подпрограмма 4 "Энергосбережение и повышение энергетической эффективности"</t>
  </si>
  <si>
    <t>Подпрограмма 8 "Обеспечивающая подпрограмма"</t>
  </si>
  <si>
    <t>1.2.</t>
  </si>
  <si>
    <t>1.3.</t>
  </si>
  <si>
    <t>1.3.1.</t>
  </si>
  <si>
    <t xml:space="preserve">"Развитие и функционирование дорожно-транспортного комплекса" </t>
  </si>
  <si>
    <t>Подпрограмма 1 "Пассажирский транспорт общего пользования"</t>
  </si>
  <si>
    <t>1.2.1</t>
  </si>
  <si>
    <t>Транспортное обслуживание мероприятий</t>
  </si>
  <si>
    <t>1.2.2</t>
  </si>
  <si>
    <t>Закупка нового подвижного состава</t>
  </si>
  <si>
    <t>1.2.3</t>
  </si>
  <si>
    <t>Ремонт и модернизация оборудования, включая закупку нового оборудования</t>
  </si>
  <si>
    <t>1.2.4</t>
  </si>
  <si>
    <t>Установка системы ГЛОНАСС</t>
  </si>
  <si>
    <t>Итого по подпрограмме 1</t>
  </si>
  <si>
    <t>Подпрограмма 2 "Дороги Подмосковья"</t>
  </si>
  <si>
    <t xml:space="preserve">Средства бюджета Московской области </t>
  </si>
  <si>
    <t>1.3</t>
  </si>
  <si>
    <t>Содержание объектов дорожно-мостового хозяйства на территории городского округа Мытищи</t>
  </si>
  <si>
    <t>1.3.2.</t>
  </si>
  <si>
    <t>Текущий ремонт дорог, мостов, тротуаров, в т.ч. ямочный ремонт, содержание и ремонт светофорных объектов и дорожных знаков, разметка дорог, покраска бортового камня, металлических ограждений</t>
  </si>
  <si>
    <t>1.3.3.</t>
  </si>
  <si>
    <t>Содержание и обслуживание ливневой канализации и очистных сооружений</t>
  </si>
  <si>
    <t>1.3.4.</t>
  </si>
  <si>
    <t>Содержание дорожных сооружений и иных объектов дорожной инфраструктуры</t>
  </si>
  <si>
    <t>Вывоз брошенного (бесхозяйного) транспорта, его хранение, подготовка к утилизации</t>
  </si>
  <si>
    <t>Строительный контроль, лабораторные исследования качества работ по ремонту автомобильных дорог, авторский надзор, проведение оценки уровня содержания и оценки технического состояния автомобильных дорог и дорожных сооружений, а также их элементов</t>
  </si>
  <si>
    <t>Оказание услуг по предоставлению данных по метеонаблюдению</t>
  </si>
  <si>
    <t>1.4.</t>
  </si>
  <si>
    <t>1.4.1.</t>
  </si>
  <si>
    <t>Установка, переустановка, замена дорожных знаков</t>
  </si>
  <si>
    <t>Обрезка зеленых насаждений, ограничивающих видимость технических средств организации дорожного движения</t>
  </si>
  <si>
    <t>Рассмотрение проектов организации дорожного движения при строительстве, реконструкции улично-дорожной сети, парковок около предприятий, торговых и развлекательных центров</t>
  </si>
  <si>
    <t>Анализ состояния аварийности, разработка предложений по совершенствованию ОДД</t>
  </si>
  <si>
    <t>Участие в ежегодных комплексных проверках улично-дорожной сети</t>
  </si>
  <si>
    <t>Проверка соответствия средств технической организации дорожного движения нормативным документам и комплексной схеме организации дорожного движения</t>
  </si>
  <si>
    <t>Рассмотрение обращений о выдаче специальных разрешений или запроса на согласование маршрутов движения транспортных средств, перевозящих опасные, крупногабаритные и тяжеловесные грузы по автомобильным дорогам</t>
  </si>
  <si>
    <t>1.5.</t>
  </si>
  <si>
    <t>1.5.1.</t>
  </si>
  <si>
    <t>Обслуживание муниципальных автостоянок</t>
  </si>
  <si>
    <t>1.5.2.</t>
  </si>
  <si>
    <t>Итого по подпрограмме 2</t>
  </si>
  <si>
    <t>"Формирование современной комфортной городской среды"</t>
  </si>
  <si>
    <t>Подпрограмма 1 "Комфортная городская среда"</t>
  </si>
  <si>
    <t>2.1</t>
  </si>
  <si>
    <t>2.2</t>
  </si>
  <si>
    <t>Благоустройство территории лесных участков</t>
  </si>
  <si>
    <t>Средства  бюджета городского округа Мытищи</t>
  </si>
  <si>
    <t>Подпрограмма 2 "Благоустройство территории"</t>
  </si>
  <si>
    <t>Подпрограмма 3 "Создание условий для обеспечения комфортного проживания жителей в многоквартирных домах"</t>
  </si>
  <si>
    <t xml:space="preserve">Муниципальная поддержка содержания и проведения ремонта МКД </t>
  </si>
  <si>
    <t>Итого по подпрограмме 3</t>
  </si>
  <si>
    <t>Итого по муниципальной программе</t>
  </si>
  <si>
    <t>1.6.</t>
  </si>
  <si>
    <t>муниципальной программы городского округа Мытищи</t>
  </si>
  <si>
    <t>Итого по подпрограмме 4</t>
  </si>
  <si>
    <t>Итого по подпрограмме 8</t>
  </si>
  <si>
    <t xml:space="preserve"> "Переселение граждан из аварийного жилищного фонда" </t>
  </si>
  <si>
    <t>1.1.1</t>
  </si>
  <si>
    <t>1.1.2</t>
  </si>
  <si>
    <t>Реконструкция водопроводной сети</t>
  </si>
  <si>
    <t>Подпрограмма 2 "Система водоотведения"</t>
  </si>
  <si>
    <t>1.3.1</t>
  </si>
  <si>
    <t>Предоставление субсидии управляющим организациям на проведение ремонта общего имущества МКД, в которых по состоянию на 01.07.2014 начислены, но не израсходованы денежные средства по статье капитального ремонта</t>
  </si>
  <si>
    <t>1.4</t>
  </si>
  <si>
    <t>1.5</t>
  </si>
  <si>
    <t>1.6</t>
  </si>
  <si>
    <t>2.1.1</t>
  </si>
  <si>
    <t>2.1.2</t>
  </si>
  <si>
    <t>1.6.1.</t>
  </si>
  <si>
    <t>Подпрограмма 5 "Финансовое обеспечение системы организации медицинской помощи"</t>
  </si>
  <si>
    <t>Мероприятие 2. Установление медицинским и фармацевтическим работникам медицинских организаций дополнительных гарантий и мер социальной поддержки</t>
  </si>
  <si>
    <t>Благоустройство парка культуры и отдыха</t>
  </si>
  <si>
    <t>Итого по разделу 3</t>
  </si>
  <si>
    <t>Итого по подпрограмме 5</t>
  </si>
  <si>
    <t xml:space="preserve">Приложение </t>
  </si>
  <si>
    <t>к постановлению администрации</t>
  </si>
  <si>
    <t xml:space="preserve">                     городского округа Мытищи</t>
  </si>
  <si>
    <t xml:space="preserve">Свод </t>
  </si>
  <si>
    <t xml:space="preserve">финансирования муниципальных программ </t>
  </si>
  <si>
    <t xml:space="preserve">городского округа Мытищи </t>
  </si>
  <si>
    <t>Наименование программы</t>
  </si>
  <si>
    <t>Объем финансирования программных мероприятий, тыс. руб.</t>
  </si>
  <si>
    <t>Отклонение</t>
  </si>
  <si>
    <t>Всего</t>
  </si>
  <si>
    <t>в том числе по источникам финансирования:</t>
  </si>
  <si>
    <t>местный бюджет</t>
  </si>
  <si>
    <t>федеральный бюджет</t>
  </si>
  <si>
    <t xml:space="preserve">областной бюджет </t>
  </si>
  <si>
    <t>внебюджетные источники</t>
  </si>
  <si>
    <t>Здравоохранение</t>
  </si>
  <si>
    <t xml:space="preserve">исполнение </t>
  </si>
  <si>
    <t>% исполнения</t>
  </si>
  <si>
    <t>Подпрограмма 1 «Профилактика заболеваний и формирование здорового образа жизни. Развитие первичной медико-санитарной помощи»</t>
  </si>
  <si>
    <t>Подпрограмма 5 «Финансовое обеспечение системы организации медицинской помощи»</t>
  </si>
  <si>
    <t>Культура</t>
  </si>
  <si>
    <t>2.3</t>
  </si>
  <si>
    <t>2.4</t>
  </si>
  <si>
    <t>2.5</t>
  </si>
  <si>
    <t>Подпрограмма 8 «Обеспечивающая подпрограмма»</t>
  </si>
  <si>
    <t>Образование</t>
  </si>
  <si>
    <t>3.1</t>
  </si>
  <si>
    <t>Подпрограмма 1 «Дошкольное образование»</t>
  </si>
  <si>
    <t>3.2</t>
  </si>
  <si>
    <t>Подпрограмма 2 «Общее образование»</t>
  </si>
  <si>
    <t>3.3</t>
  </si>
  <si>
    <t>Подпрограмма 3 «Дополнительное образование, воспитание и психолого-социальное сопровождение детей»</t>
  </si>
  <si>
    <t>3.4</t>
  </si>
  <si>
    <t>Подпрограмма 5 «Обеспечивающая подпрограмма»</t>
  </si>
  <si>
    <t>4.</t>
  </si>
  <si>
    <t>Социальная защита населения</t>
  </si>
  <si>
    <t>4.1</t>
  </si>
  <si>
    <t>Подпрограмма 1 «Социальная поддержка граждан»</t>
  </si>
  <si>
    <t>4.2</t>
  </si>
  <si>
    <t>Подпрограмма 2 «Доступная среда»</t>
  </si>
  <si>
    <t>4.3</t>
  </si>
  <si>
    <t>Подпрограмма 3 «Развитие системы отдыха и оздоровления детей»</t>
  </si>
  <si>
    <t>4.4</t>
  </si>
  <si>
    <t>Подпрограмма 8 «Развитие трудовых ресурсов и охраны труда»</t>
  </si>
  <si>
    <t>Финансирование не требуется</t>
  </si>
  <si>
    <t>4.5</t>
  </si>
  <si>
    <t>Подпрограмма 9 «Развитие и поддержка социально ориентированных некоммерческих организаций»</t>
  </si>
  <si>
    <t>5.</t>
  </si>
  <si>
    <t>Спорт</t>
  </si>
  <si>
    <t>5.1</t>
  </si>
  <si>
    <t>Подпрограмма 1 «Развитие физической культуры и спорта»</t>
  </si>
  <si>
    <t>5.2</t>
  </si>
  <si>
    <t>Подпрограмма 3 «Подготовка спортивного резерва»</t>
  </si>
  <si>
    <t>6.</t>
  </si>
  <si>
    <t xml:space="preserve">Развитие сельского хозяйства </t>
  </si>
  <si>
    <t>6.1</t>
  </si>
  <si>
    <t>6.2</t>
  </si>
  <si>
    <t>Подпрограмма 2 «Развитие мелиорации земель сельскохозяйственного назначения»</t>
  </si>
  <si>
    <t>6.3</t>
  </si>
  <si>
    <t>Подпрограмма 4 «Обеспечение эпизоотического и ветеринарно-санитарного благополучия»</t>
  </si>
  <si>
    <t>6.4</t>
  </si>
  <si>
    <t>Подпрограмма 7 «Экспорт продукции агропромышленного комплекса Московской области»</t>
  </si>
  <si>
    <t>7.</t>
  </si>
  <si>
    <t xml:space="preserve">Экология и окружающая среда </t>
  </si>
  <si>
    <t>7.1</t>
  </si>
  <si>
    <t>Подпрограмма 1 «Охрана окружающей среды»</t>
  </si>
  <si>
    <t>7.2</t>
  </si>
  <si>
    <t>Подпрограмма 2 «Развитие водохозяйственного комплекса»</t>
  </si>
  <si>
    <t>7.3</t>
  </si>
  <si>
    <t>Подпрограмма 4 «Развитие лесного хозяйства»</t>
  </si>
  <si>
    <t>8.</t>
  </si>
  <si>
    <t>Безопасность и обеспечение безопасности жизнедеятельности населения</t>
  </si>
  <si>
    <t>8.1</t>
  </si>
  <si>
    <t>Подпрограмма 1. «Профилактика преступлений и иных правонарушений»</t>
  </si>
  <si>
    <t>8.2</t>
  </si>
  <si>
    <t>Подпрограмма 2 «Снижение рисков возникновения и смягчение последствий чрезвычайных ситуаций природного и техногенного характера»</t>
  </si>
  <si>
    <t>8.3</t>
  </si>
  <si>
    <t>Подпрограмма 3 «Развитие и совершенствование систем оповещения и информирования населения Московской области»</t>
  </si>
  <si>
    <t>8.4</t>
  </si>
  <si>
    <t>Подпрограмма 4 «Обеспечение пожарной безопасности»</t>
  </si>
  <si>
    <t>8.5</t>
  </si>
  <si>
    <t>Подпрограмма 5 «Обеспечение мероприятий гражданской обороны»</t>
  </si>
  <si>
    <t>8.6</t>
  </si>
  <si>
    <t>Подпрограмма 6 «Обеспечивающая подпрограмма»</t>
  </si>
  <si>
    <t>9.</t>
  </si>
  <si>
    <t>Жилище</t>
  </si>
  <si>
    <t>9.1</t>
  </si>
  <si>
    <t>Подпрограмма 1 «Комплексное освоение земельных участков в целях жилищного строительства и развитие застроенных территорий»</t>
  </si>
  <si>
    <t>9.2</t>
  </si>
  <si>
    <t>Подпрограмма 2 «Обеспечение жильем молодых семей»</t>
  </si>
  <si>
    <t>9.3</t>
  </si>
  <si>
    <t>Подпрограмма 3 «Обеспечение жильем детей-сирот и детей, оставшихся без попечения родителей, лиц из числа детей-сирот и детей, оставшихся без попечения родителей»</t>
  </si>
  <si>
    <t>9.4</t>
  </si>
  <si>
    <t>Подпрограмма 4 «Социальная ипотека»</t>
  </si>
  <si>
    <t>9.5</t>
  </si>
  <si>
    <t>9.6</t>
  </si>
  <si>
    <t>Подпрограмма 8 «Обеспечение жильем отдельных категорий граждан, установленных федеральным законодательством»</t>
  </si>
  <si>
    <t>10.</t>
  </si>
  <si>
    <t>Развитие инженерной инфраструктуры и энергоэффективности</t>
  </si>
  <si>
    <t>10.1</t>
  </si>
  <si>
    <t>Подпрограмма 1 «Чистая вода»</t>
  </si>
  <si>
    <t>10.2</t>
  </si>
  <si>
    <t>Подпрограмма 3 «Создание условий для обеспечения качественными коммунальными услугами»</t>
  </si>
  <si>
    <t>10.3</t>
  </si>
  <si>
    <t>Подпрограмма 4 «Энергосбережение и повышение энергетической эффективности»</t>
  </si>
  <si>
    <t>10.4</t>
  </si>
  <si>
    <t>11.</t>
  </si>
  <si>
    <t>Предпринимательство</t>
  </si>
  <si>
    <t>11.1</t>
  </si>
  <si>
    <t>Подпрограмма 1 «Инвестиции»</t>
  </si>
  <si>
    <t>11.2</t>
  </si>
  <si>
    <t>Подпрограмма 2 «Развитие конкуренции»</t>
  </si>
  <si>
    <t>11.3</t>
  </si>
  <si>
    <t>Подпрограмма 3 «Развитие малого и среднего предпринимательства»</t>
  </si>
  <si>
    <t>11.4</t>
  </si>
  <si>
    <t>12.</t>
  </si>
  <si>
    <t>Управление имуществом и муниципальными финансами</t>
  </si>
  <si>
    <t>12.1</t>
  </si>
  <si>
    <t>Подпрограмма 1 «Развитие имущественного комплекса»</t>
  </si>
  <si>
    <t>12.2</t>
  </si>
  <si>
    <t>Подпрограмма 3 «Совершенствование муниципальной службы Московской области»</t>
  </si>
  <si>
    <t>12.3</t>
  </si>
  <si>
    <t>Подпрограмма 4 «Управление муниципальными финансами»</t>
  </si>
  <si>
    <t>12.4</t>
  </si>
  <si>
    <t>13.</t>
  </si>
  <si>
    <t>Развитие институтов гражданского общества, повышение эффективности местного самоуправления и реализации молодежной политики</t>
  </si>
  <si>
    <t>13.1</t>
  </si>
  <si>
    <t>Подпрограмма 1 «Развитие системы информирования населения о деятельности органов местного самоуправления Московской области, создание доступной современной медиасреды»</t>
  </si>
  <si>
    <t>13.2</t>
  </si>
  <si>
    <t>Подпрограмма 4 «Молодежь Подмосковья»</t>
  </si>
  <si>
    <t>13.3</t>
  </si>
  <si>
    <t>13.4</t>
  </si>
  <si>
    <t>Подпрограмма 6 «Развитие туризма в Московской области»</t>
  </si>
  <si>
    <t>14.</t>
  </si>
  <si>
    <t>Развитие и функционирование дорожно-транспортного комплекса</t>
  </si>
  <si>
    <t>14.1</t>
  </si>
  <si>
    <t>Подпрограмма 1 «Пассажирский транспорт общего пользования»</t>
  </si>
  <si>
    <t>14.2</t>
  </si>
  <si>
    <t>Подпрограмма 2 «Дороги Подмосковья»</t>
  </si>
  <si>
    <t>15.</t>
  </si>
  <si>
    <t>Цифровое муниципальное образование</t>
  </si>
  <si>
    <t>15.1</t>
  </si>
  <si>
    <t>Подпрограмма 1 «Снижение административных барьеров, повышение качества и доступности предоставления государственных и муниципальных услуг, в том числе на базе многофункциональных центров предоставления государственных и муниципальных услуг»</t>
  </si>
  <si>
    <t>15.2</t>
  </si>
  <si>
    <t>Подпрограмма 2 «Развитие информационной и технологической инфраструктуры экосистемы цифровой экономики муниципального образования Московской области»</t>
  </si>
  <si>
    <t>16.</t>
  </si>
  <si>
    <t>Архитектура и градостроительство</t>
  </si>
  <si>
    <t>16.1</t>
  </si>
  <si>
    <t>Подпрограмма 1 «Разработка Генерального плана развития городского округа»</t>
  </si>
  <si>
    <t>16.2</t>
  </si>
  <si>
    <t>Подпрограмма 2 «Реализация политики пространственного развития городского округа»</t>
  </si>
  <si>
    <t>16.3</t>
  </si>
  <si>
    <t>Подпрограмма 4 «Обеспечивающая подпрограмма»</t>
  </si>
  <si>
    <t>17.</t>
  </si>
  <si>
    <t>Формирование современной комфортной городской среды</t>
  </si>
  <si>
    <t>17.1</t>
  </si>
  <si>
    <t>Подпрограмма 1 «Комфортная городская среда»</t>
  </si>
  <si>
    <t>17.2</t>
  </si>
  <si>
    <t>Подпрограмма 2 «Благоустройство территорий»</t>
  </si>
  <si>
    <t>17.3</t>
  </si>
  <si>
    <t>Подпрограмма 3 «Создание условий для обеспечения комфортного проживания жителей в многоквартирных домах»</t>
  </si>
  <si>
    <t>18.</t>
  </si>
  <si>
    <t>Строительство объектов социальной инфраструктуры</t>
  </si>
  <si>
    <t>18.1</t>
  </si>
  <si>
    <t>Подпрограмма 3 «Строительство (реконструкция) объектов образования»</t>
  </si>
  <si>
    <t>18.2</t>
  </si>
  <si>
    <t>Подпрограмма 5 «Строительство (реконструкция) объектов физической культуры и спорта»</t>
  </si>
  <si>
    <t>19.</t>
  </si>
  <si>
    <t>Переселение граждан из аварийного жилищного фонда</t>
  </si>
  <si>
    <t>19.1</t>
  </si>
  <si>
    <t>ИТОГО по муниципальным программам</t>
  </si>
  <si>
    <t xml:space="preserve">  </t>
  </si>
  <si>
    <t>"Культура"</t>
  </si>
  <si>
    <t>1.1.1.</t>
  </si>
  <si>
    <t>1.1.2.</t>
  </si>
  <si>
    <t xml:space="preserve">Мероприятие 1.2
Укрепление материально-технической базы и проведение текущего ремонта учреждений музеев, галерей
</t>
  </si>
  <si>
    <t>1.2.1.</t>
  </si>
  <si>
    <t>Мероприятие 1.2.1 
Укрепление материально-технической базы и проведение текущего ремонта МБУК «Мытищинский историко-художественный музей»</t>
  </si>
  <si>
    <t>1.2.2.</t>
  </si>
  <si>
    <t>Мероприятие 1.2.2 
Укрепление материально-технической базы и проведение текущего ремонта МБУК «МКГ»</t>
  </si>
  <si>
    <t xml:space="preserve">Средства федерального бюджета </t>
  </si>
  <si>
    <t>1.3.2</t>
  </si>
  <si>
    <t>1.3.3</t>
  </si>
  <si>
    <t>1.3.4</t>
  </si>
  <si>
    <t>3.1.1.</t>
  </si>
  <si>
    <t>3.1.2.</t>
  </si>
  <si>
    <t>3.1.3.</t>
  </si>
  <si>
    <t>3.1.4.</t>
  </si>
  <si>
    <t>3.1.5.</t>
  </si>
  <si>
    <t>3.2.</t>
  </si>
  <si>
    <t>3.2.1.</t>
  </si>
  <si>
    <t>3.2.2.</t>
  </si>
  <si>
    <t>3.2.3.</t>
  </si>
  <si>
    <t>3.2.4.</t>
  </si>
  <si>
    <t xml:space="preserve">Основное мероприятие 01.
Хранение, комплектование, учет и использование архивных документов в муниципальных архивах
</t>
  </si>
  <si>
    <t xml:space="preserve">Мероприятие 1.3.
Хранение, комплектование, учет и использование документов Архивного фонда Московской области и других архивов 
</t>
  </si>
  <si>
    <t>Итого по подпрограмме 7</t>
  </si>
  <si>
    <t xml:space="preserve">Основное мероприятие 01.
Создание условий для реализации полномочий органов местного самоуправления
</t>
  </si>
  <si>
    <t>"Образование"</t>
  </si>
  <si>
    <t>Подпрограмма 1 "Дошкольное образование"</t>
  </si>
  <si>
    <t>Средства бюджета Московской области:</t>
  </si>
  <si>
    <t>Основное мероприятие 02. «Финансовое обеспечение реализации прав граждан на получение общедоступного и бесплатного дошкольного образования»</t>
  </si>
  <si>
    <t xml:space="preserve">Мероприятие 02.02. 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t>
  </si>
  <si>
    <t xml:space="preserve">Мероприятие 02.03. Финансовое обеспечение получения гражданами дошкольного образования в частных дошкольных образовательных организациях в Московской области,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t>
  </si>
  <si>
    <t>2.3.</t>
  </si>
  <si>
    <t xml:space="preserve">Мероприятие 02.04. Выплата компенсации родительской платы за присмотр и уход за детьми, осваивающими образовательные программы дошкольного образования в организациях Московской области, осуществляющих образовательную деятельность   </t>
  </si>
  <si>
    <t>2.4.</t>
  </si>
  <si>
    <t>2.5.</t>
  </si>
  <si>
    <t>Мероприятие 02.06. Укрепление материально-технической базы и проведение текущего ремонта учреждений дошкольного образования</t>
  </si>
  <si>
    <t>Мероприятие Р2.01. Государственная поддержка частных дошкольных образовательных организаций в Московской области с целью возмещения расходов на присмотр и уход, содержание имущества и арендную плату за использование помещений</t>
  </si>
  <si>
    <t xml:space="preserve">Мероприятие Р2.02.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 </t>
  </si>
  <si>
    <t>Подпрограмма 2 "Общее образование"</t>
  </si>
  <si>
    <t xml:space="preserve">Основное мероприятие 01. «Финансовое обеспечение деятельности образовательных организаций»                                </t>
  </si>
  <si>
    <t>Средства федерального бюджета:</t>
  </si>
  <si>
    <t>Организация подвоза учащихся сельских школ для участия в ЕГЭ и другие мероприятия</t>
  </si>
  <si>
    <t>Организация автобусных перевозок к месту учебы и обратно</t>
  </si>
  <si>
    <t>Организация питания обучающихся МБОУ ШОВЗ (завтрак и обед)</t>
  </si>
  <si>
    <t>Расходы на обеспечение деятельности (оказание услуг) муниципальных учреждений - общеобразовательные организации.</t>
  </si>
  <si>
    <t>Мероприятие 01.04. Укрепление материально-технической базы и проведение текущего ремонта общеобразовательных организаций</t>
  </si>
  <si>
    <t xml:space="preserve">Основное мероприятие 02. «Финансовое обеспечение деятельности образовательных организаций для детей-сирот и детей, оставшихся без попечения родителей»   </t>
  </si>
  <si>
    <t xml:space="preserve">Мероприятие 02.01. Реализация мер социальной поддержки и социального обеспечения детей-сирот и детей, оставшихся без попечения родителей, лиц из их числа в муниципальных и частных организациях в Московской области для детей-сирот и детей, оставшихся без попечения родителей         </t>
  </si>
  <si>
    <t xml:space="preserve">Основное мероприятие 03. «Реализация федеральных государственных образовательных стандартов общего образования, в том числе мероприятий по нормативному правовому и методическому сопровождению, обновлению содержания и технологий образования»                                </t>
  </si>
  <si>
    <t xml:space="preserve">Мероприятие 03.02. 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                              </t>
  </si>
  <si>
    <t xml:space="preserve">Мероприятие 03.04. 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 осуществляющих образовательную деятельность по имеющим государственную аккредитацию основным общеобразовательным программам, обучающимся по очной форме обучения                   </t>
  </si>
  <si>
    <t xml:space="preserve">Мероприятие 03.05. Оплата расходов,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                                                         </t>
  </si>
  <si>
    <t xml:space="preserve">Основное мероприятие Е1. Федеральный проект «Современная школа»                                </t>
  </si>
  <si>
    <t>4.1.</t>
  </si>
  <si>
    <t xml:space="preserve">Мероприятие Е1.04. Мероприятия по проведению капитального ремонта в муниципальных общеобразовательных организациях в Московской области    </t>
  </si>
  <si>
    <t xml:space="preserve">Подпрограмма 3 "Дополнительное образование, воспитание и психолого-социальное сопровождение детей" </t>
  </si>
  <si>
    <t xml:space="preserve">Основное мероприятие 03. «Финансовое  обеспечение оказания услуг (выполнения работ) организациями дополнительного образования»   </t>
  </si>
  <si>
    <t xml:space="preserve">Мероприятие 03.01. Расходы на обеспечение деятельности (оказание услуг) муниципальных учреждений - организации дополнительного образования                                                 </t>
  </si>
  <si>
    <t>Подпрограмма 5 "Обеспечивающая подпрограмма"</t>
  </si>
  <si>
    <t xml:space="preserve">Основное мероприятие 01. «Создание условий для реализации полномочий органов местного самоуправления»                                  </t>
  </si>
  <si>
    <t>Мероприятия 01.02. Обеспечение деятельности прочих учреждений образования  (межшкольные учебные комбинаты, хозяйственные эксплуатационные конторы,  методические кабинеты)</t>
  </si>
  <si>
    <t>Мероприятие 01.03. Мероприятия в сфере образования</t>
  </si>
  <si>
    <t>Управление культуры администрации городского округа Мытищи</t>
  </si>
  <si>
    <t>Средства бюджета городского округа Мытищи:</t>
  </si>
  <si>
    <t>Всего:</t>
  </si>
  <si>
    <t xml:space="preserve">"Спорт" </t>
  </si>
  <si>
    <t>Подпрограмма 1 "Развитие физической культуры и спорта"</t>
  </si>
  <si>
    <t xml:space="preserve">Основное мероприятие 01. "Обеспечение условий для развития на территории муниципального образования физической культуры, школьного спорта и массового спорта" </t>
  </si>
  <si>
    <t>1.1.3</t>
  </si>
  <si>
    <t>1.1.4</t>
  </si>
  <si>
    <t>Подпрограмма 3. "Подготовка спортивного резерва"</t>
  </si>
  <si>
    <t>Мероприятие 2. Обеспечение членов спортивных сборных команд Московской области спортивной экипировкой</t>
  </si>
  <si>
    <t>Произведены расходы на оплату труда и начисления на выплаты по оплате труда, оплату налогов, коммунальных услуг и других текущих платежей. Проведено 223 мероприятий, приняли участие в 165 мероприятиях. Всего завоевали: 35-золотых, 4 - серебряных, 14 бронзовых медалей.</t>
  </si>
  <si>
    <t>-</t>
  </si>
  <si>
    <t>Основное мероприятие Р5. Федеральный проект "Спорт-норма жизни"</t>
  </si>
  <si>
    <t>Мероприятие Р5.1. Приобретение спортивного оборудования и инвентаря для приведения организаций спортивной подготовки в нормативное состояние</t>
  </si>
  <si>
    <t>В 2020 году финансирование не предусмотрено.</t>
  </si>
  <si>
    <t>"Архитектура и градостроительство"</t>
  </si>
  <si>
    <t>Основное мероприятие 1. Разработка и внесение изменений в документы территориального планирования муниципальных образований Московской области</t>
  </si>
  <si>
    <t>Проведение  публичных слушаний/общественных обсуждений по проекту генерального плана городского округа (проекту внесения изменений в генеральный план городского округа)</t>
  </si>
  <si>
    <t xml:space="preserve">В пределах средств, предусмотренных на основную деятельность исполнителя. </t>
  </si>
  <si>
    <t xml:space="preserve">Выполнение мероприятия 
планируется в 2021 году </t>
  </si>
  <si>
    <t>Обеспечение рассмотрения представительными органами местного самоуправления муниципального образования Московской области проекта генерального плана городского округа 
(проекта внесения изменений в генеральный план городского округа)</t>
  </si>
  <si>
    <t>Итого по подпрограмме 2.</t>
  </si>
  <si>
    <t>Мероприятие 01.01. Проектирование и строительство дошкольных образовательных организаций</t>
  </si>
  <si>
    <t>Основное мероприятие 02. Организация строительства (реконструкции) объектов общего образования</t>
  </si>
  <si>
    <t>Мероприятие 02.02. Строительство (реконструкция) объектов общего образования за счет средств бюджетов муниципальных образований Московской области</t>
  </si>
  <si>
    <t>Основное мероприятие 05. Организация строительства (реконструкции) объектов дошкольного образования за счет внебюджетных источников</t>
  </si>
  <si>
    <t>Мероприятие 05.01. Строительство  (реконструкция) объектов дошкольного образования за счет внебюджетных источников</t>
  </si>
  <si>
    <t>Основное мероприятие 06. Организация строительства (реконструкции) объектов общего образования за счет внебюджетных источников</t>
  </si>
  <si>
    <t>Мероприятие 06.01. Строительство (реконструкция) объектов общего образования за счет внебюджетных источников</t>
  </si>
  <si>
    <t>Основное мероприятие Е1. "Федеральный проект "Современная школа"</t>
  </si>
  <si>
    <t>5.1.</t>
  </si>
  <si>
    <t>Мероприятие Е1.02. Капитальные вложения в объекты общего образования</t>
  </si>
  <si>
    <t>5.2.</t>
  </si>
  <si>
    <t>Мероприятие Е1.03. Капитальные вложения в общеобразовательные организации в целях обеспечения односменного режима обучения</t>
  </si>
  <si>
    <t xml:space="preserve">Основное мероприятие 01.
Организация строительства (реконструкции) объектов физической культуры и спорта
</t>
  </si>
  <si>
    <t xml:space="preserve">Мероприятие 01.02.
Строительство (реконструкция) объектов физической культуры и спорта за счет средств бюджетов муниципальных образований Московской области
</t>
  </si>
  <si>
    <t>Приложение к муниципальной программе</t>
  </si>
  <si>
    <t xml:space="preserve"> "Строительство объектов социальной инфраструктуры"</t>
  </si>
  <si>
    <t>муниципальной программы городского округа Мытищи по объектам строительства, реконструкции и капитального ремонта</t>
  </si>
  <si>
    <t xml:space="preserve">    Муниципальный заказчик ___________________________________________________________</t>
  </si>
  <si>
    <t>Наименование объекта, адрес объекта (планируемые работы)</t>
  </si>
  <si>
    <t>Проектная мощность/ площадь ремонта</t>
  </si>
  <si>
    <t>Источники финансирования</t>
  </si>
  <si>
    <t>Фактически выполненные работы по этапам строительства, реконструкции, ремонта (выполнены ПИР, подготовлена ПСД, утверждена ПСД (заключение экспертизы, дата, номер), заключены контракты на СМР, выполнены работы по монтажу фундамента, возведен корпус здания (коробка – кирпичные (блочные)  стены, уложены плиты перекрытия и покрытия) и т. д.).</t>
  </si>
  <si>
    <t>Причины невыполнения/ несвоевременного выполнения</t>
  </si>
  <si>
    <t>План</t>
  </si>
  <si>
    <t>Факт</t>
  </si>
  <si>
    <t>Детский сад на 150 мест по адресу: Московская область, г. Мытищи, мкр. 25А, пер. 1-ый Рупасовский  (ПИР и строительство)</t>
  </si>
  <si>
    <t>Пристройка к МБОУ СОШ № 6 со спортивным залом, пищеблоком и кабинетами для дополнительного образования, г. Мытищи, Новомытищинский проспект, д. 38, в том числе ПИР</t>
  </si>
  <si>
    <t>СОДЕРЖАНИЕ</t>
  </si>
  <si>
    <t>Наименование программы/подпрограммы</t>
  </si>
  <si>
    <t>№ страницы</t>
  </si>
  <si>
    <t xml:space="preserve">Сводная </t>
  </si>
  <si>
    <t>10.5</t>
  </si>
  <si>
    <t>Подпрограмма 2 «Система водотведения»</t>
  </si>
  <si>
    <t>Степень и результаты выполнения мероприятия</t>
  </si>
  <si>
    <t>Подпрограмма 2 "Развитие мелиорации земель сельскохозяйственного назначения"</t>
  </si>
  <si>
    <t xml:space="preserve">Мероприятие 3    Организация похозяйственного учета на территории городского округа Мытищи </t>
  </si>
  <si>
    <t>Заключен Муниципальный контракт на проведение похозяйственного учета на сумму 225,0 тыс.руб. ПХУ проводен с 01 по 15 июля</t>
  </si>
  <si>
    <t>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t>
  </si>
  <si>
    <t>Осуществление мероприятий по снижению численности безнадзорных животных без владельцев на территории городского округа Мытищи</t>
  </si>
  <si>
    <t>Подпрограмма 7 "Экспорт продукции агропромышленного комплекса Московской области"</t>
  </si>
  <si>
    <t>"Социальная защита населения"</t>
  </si>
  <si>
    <t>Подпрограмма 1 "Социальная поддержка граждан"</t>
  </si>
  <si>
    <t>Основное мероприятие 03. Предоставление мер социальной поддержки и субсидий по оплате жилого помещения и коммунальных услуг гражданам Российской Федерации, имеющим место жительства в Московской области</t>
  </si>
  <si>
    <t>Основное мероприятие 10. Проведение социально значимых мероприятий</t>
  </si>
  <si>
    <t>Основное мероприятие 18. Предоставление государственных гарантий муниципальным служащим, поощрение за муниципальную службу</t>
  </si>
  <si>
    <t>Основное мероприятие 19. Дополнительные меры социальной поддержки и социальной помощи гражданам</t>
  </si>
  <si>
    <t>4.1.1.</t>
  </si>
  <si>
    <t>Основное мероприятие 20.
Создание условий для поддержания здорового образа жизни</t>
  </si>
  <si>
    <t>Подпрограмма 2 "Доступная среда"</t>
  </si>
  <si>
    <t>Основное мероприятие 02. Создание безбарьерной среды на объектах социальной, инженерной и транспортной инфраструктуры в Московской области</t>
  </si>
  <si>
    <t>1.1.3.</t>
  </si>
  <si>
    <t>1.1.4.</t>
  </si>
  <si>
    <t>1.1.5.</t>
  </si>
  <si>
    <t>Основное мероприятие 03. Повышение доступности и качества реабилитационных услуг (развитие системы реабилитации и социальной интеграции инвалидов)</t>
  </si>
  <si>
    <t>2.1.1.</t>
  </si>
  <si>
    <t>2.1.2.</t>
  </si>
  <si>
    <t>2.1.3.</t>
  </si>
  <si>
    <t>Подпрограмма 3 "Развитие системы отдыха и оздоровления детей"</t>
  </si>
  <si>
    <t>Основное мероприятие 05. Мероприятия по организации отдыха детей в каникулярное время, проводимые муниципальными образованиями Московской области</t>
  </si>
  <si>
    <t>Подпрограмма 8 "Развитие трудовых ресурсов и охраны труда"</t>
  </si>
  <si>
    <t>Основное мероприятие 01. Профилактика производственного травматизма</t>
  </si>
  <si>
    <t>Подпрограмма 9 "Развитие и поддержка социально ориентированных некоммерческих организаций"</t>
  </si>
  <si>
    <t>1. </t>
  </si>
  <si>
    <t>Основное мероприятие 01. Осуществление финансовой поддержки СО НКО</t>
  </si>
  <si>
    <t>Основное мероприятие 02. Осуществление имущественной, информационной и консультационной поддержки СО НКО</t>
  </si>
  <si>
    <t>Итого по подпрограмме 9</t>
  </si>
  <si>
    <t>Подпрограмма 1 "Охрана окружающей среды"</t>
  </si>
  <si>
    <t>Организация мероприятий по охране окружающей среды в границах городского округа</t>
  </si>
  <si>
    <t>Проведение исследований атмосферного воздуха и воды</t>
  </si>
  <si>
    <t>Подпрограмма 2 "Развитие водохозяйственного комплекса"</t>
  </si>
  <si>
    <t>Подпрограмма 4 "Развитие лесного хозяйства"</t>
  </si>
  <si>
    <t>"Предпринимательство"</t>
  </si>
  <si>
    <t xml:space="preserve">Источники финансирования  </t>
  </si>
  <si>
    <t>2</t>
  </si>
  <si>
    <t>Мероприятие 7.5.1                                   Мониторинг динамики размера заработной платы на действующих предприятиях</t>
  </si>
  <si>
    <t>Подпрограмма 2 "Развитие конкуренции"</t>
  </si>
  <si>
    <t>Повышение экономической эффективности при закупках товаров, работ и услуг путем унификации закупочной деятельности.</t>
  </si>
  <si>
    <t>Повышение уровня централизации закупок путем увеличения количества совместных закупок.</t>
  </si>
  <si>
    <t>Основное мероприятие 04.                        Реализация комплекса мер по содействию развитию конкуренции</t>
  </si>
  <si>
    <t>Основное мероприятие 02                                      Реализация механизмов муниципальной поддержки субъектов малого и среднего предпринимательства</t>
  </si>
  <si>
    <t>3</t>
  </si>
  <si>
    <t>"Безопасность и обеспечение безопасности жизнедеятельности населения"</t>
  </si>
  <si>
    <t>Причины невыполнения/несвоевременного выполнения/текущая стадия выполнения</t>
  </si>
  <si>
    <t>Подпрограмма 1. "Профилактика преступлений и иных правонарушений"</t>
  </si>
  <si>
    <t>Основное мероприятие 01.
Повышение степени антитеррористической защищенности социально значимых объектов находящихся в собственности муниципального образования и мест с массовым пребыванием людей</t>
  </si>
  <si>
    <t>Мероприятие 1.1. Проведение мероприятий по профилактике терроризма</t>
  </si>
  <si>
    <t>Мероприятие 1.2. Приобретение оборудования (материалов), наглядных пособий и оснащения для использования при проведении тренировок на объектах с массовым пребыванием людей</t>
  </si>
  <si>
    <t>Мероприятие 1.3. Оборудование социально-значимых объектов инженерно-техническими сооружениями, обеспечивающими контроль доступа или блокирование несанкционированного доступа, контроль и оповещение о возникновении угроз</t>
  </si>
  <si>
    <t>Мероприятие 1.3.1. Физическая охрана объектов администрации городского округа Мытищи</t>
  </si>
  <si>
    <t>Мероприятие 1.3.2. Техническое обслуживание и реагирование на срабатывание систем тревожной и охранной сигнализаций, в зданиях и помещениях Администрации городского округа Мытищи Московской области</t>
  </si>
  <si>
    <t>Мероприятие 1.3.3. Устройство, обслуживание и ремонт системы видеонаблюдения, контроля доступа, средств тревожной, охранной, пожарной сигнализации в административных зданиях Администрации городского округа и объектов социальной сферы</t>
  </si>
  <si>
    <t>Мероприятие 1.3.4. Изготовление пропусков на автомобили</t>
  </si>
  <si>
    <t xml:space="preserve">Основное мероприятие 02.
Обеспечение деятельности общественных объединений правоохранительной направленности
</t>
  </si>
  <si>
    <t>Мероприятие 2.1. Проведение мероприятий по привлечению граждан, принимающих участие в деятельности народных дружин</t>
  </si>
  <si>
    <t xml:space="preserve">Мероприятие 2.2. Материальное стимулирование народных дружинников </t>
  </si>
  <si>
    <t>Мероприятие 2.3. Материально-техническое обеспечение деятельности народных дружин</t>
  </si>
  <si>
    <t>2.3.1.</t>
  </si>
  <si>
    <t>Мероприятие 2.3.1. Создание условий для деятельности добровольных народных дружин</t>
  </si>
  <si>
    <t>Мероприятие 2.4. Проведение мероприятий по обеспечению правопорядка и безопасности граждан</t>
  </si>
  <si>
    <t>Мероприятие 2.5. Осуществление мероприятий по обучению народных дружинников</t>
  </si>
  <si>
    <t>В пределах средств на основную деятельность</t>
  </si>
  <si>
    <t>Инструктаж членов народной дружины проводится сотрудниками МУ МВД России "Мытищинское" при каждом заступлении дружинников на совместное патрулирование улиц и общественных мест, проверку лиц, состоящих на профилактических учетах в МУ МВД России "Мытищинское".</t>
  </si>
  <si>
    <t>Основное мероприятие 03. Реализация мероприятий по обеспечению общественного порядка и общественной безопасности, профилактике проявлений экстремизма на территории муниципального образования Московской области</t>
  </si>
  <si>
    <t>Мероприятие 3.3. Участие в мероприятиях по  профилактике терроризма и рейдах в местах  массового отдыха и скопления молодежи с целью выявления экстремистски настроенных лиц</t>
  </si>
  <si>
    <t>Мероприятие 3.3.1. Организация и проведение уроков памяти с учащимися с 7 – 11 классы на тему «Молодежь против терроризма и экстремизма»</t>
  </si>
  <si>
    <t>Мероприятие 3.3.2. Проведение мероприятий, направленных на профилактику проявлений экстремизма, развитие и укрепление толерантности в молодежной среде, в т.ч., посвященных Дню солидарности в борьбе с терроризмом</t>
  </si>
  <si>
    <t>Мероприятие 3.3.3. Изготовление печатной продукции на тематику профилактики терроризма и экстремизма</t>
  </si>
  <si>
    <t>Мероприятие 3.4. Проведение мероприятий по профилактике экстремизма</t>
  </si>
  <si>
    <t>Мероприятие 3.4.1. Профилактика распространения радикализма в спортивной сфере, в том числе в спортивных школах  и клубах, а так же проникновения приверженцев экстремистской идеологии в тренерско-преподавательский состав</t>
  </si>
  <si>
    <t>Мероприятие 3.4.2. Предупреждение по распространению и пропаганды экстремистской идеологии, в том числе в сети «Интернет»</t>
  </si>
  <si>
    <t>3.3.</t>
  </si>
  <si>
    <t>Мероприятие 3.5 Организация и проведение «круглых столов» с лидерами местных национально-культурных объединений и религиозных организаций по вопросам социальной и культурной адаптации мигрантов, предупреждения конфликтных ситуаций среди молодежи, воспитания  межнациональной и межконфессиональной толерантности</t>
  </si>
  <si>
    <t>3.3.1.</t>
  </si>
  <si>
    <t>3.3.2.</t>
  </si>
  <si>
    <t>Мероприятие 3.5.2. Профилактика межнациональных (межэтнических) конфликтов</t>
  </si>
  <si>
    <t>3.4.</t>
  </si>
  <si>
    <t>Мероприятие 3.6 Организация и проведение информационно-пропагандистских мероприятий по разъяснению сущности терроризма и его общественной опасности, а также формирование у граждан неприятия идеологии терроризма</t>
  </si>
  <si>
    <t>3.5.</t>
  </si>
  <si>
    <t>Мероприятие 3.7 Проведение капитального ремонта (ремонта) зданий (помещений), находящихся в собственности муниципальных образований Московской области, в целях размещения подразделений Главного следственного управления Следственного комитета Российской Федерации по Московской области</t>
  </si>
  <si>
    <t>4</t>
  </si>
  <si>
    <t xml:space="preserve">Основное мероприятие 04. Развертывание элементов системы технологического обеспечения региональной общественной безопасности и оперативного управления «Безопасный регион»
</t>
  </si>
  <si>
    <t>Мероприятие 4.1.1. Приобретение технических средств для организации этапов построения городского сегмента системы технологического обеспечения региональной общественной безопасности и оперативного управления «Безопасный регион»</t>
  </si>
  <si>
    <t>4.2.</t>
  </si>
  <si>
    <t>Мероприятие 4.2. Проведение работ по установке видеокамер с подключением к системе «Безопасный регион» на подъездах многоквартирных домов</t>
  </si>
  <si>
    <t>4.3.</t>
  </si>
  <si>
    <t>Мероприятие 4.3. Обслуживание, модернизация и развитие системы «Безопасный регион»</t>
  </si>
  <si>
    <t>4.3.1.</t>
  </si>
  <si>
    <t>Мероприятие 4.3.1. Услуги  по организации и поддержанию в исправном состоянии элементов оборудования системы технологического обеспечения региональной общественной безопасности и оперативного управления «Безопасный регион»</t>
  </si>
  <si>
    <t>4.4.</t>
  </si>
  <si>
    <t>Мероприятие 4.4. Обеспечение установки на коммерческих объектах видеокамер с подключением к системе «Безопасный регион», а также интеграция имеющихся средств видеонаблюдения коммерческих объектов в систему «Безопасный регион»</t>
  </si>
  <si>
    <t xml:space="preserve">Основное мероприятие 05.
Профилактика наркомании и токсикомании, проведение ежегодных медицинских осмотров школьников и студентов, обучающихся в  образовательных организациях Московской области, с целью раннего выявления незаконного потребления  наркотических средств и психотропных веществ, медицинских осмотров призывников в Военном комиссариате Московской области
</t>
  </si>
  <si>
    <t>Мероприятие 5.1. Профилактика наркомании и токсикомании, проведение ежегодных медицинских осмотров школьников и студентов, обучающихся в  образовательных организациях Московской области, с целью раннего выявления незаконного потребления  наркотических средств и психотропных веществ</t>
  </si>
  <si>
    <t>5.1.1.</t>
  </si>
  <si>
    <t>5.1.2.</t>
  </si>
  <si>
    <t>5.1.3.</t>
  </si>
  <si>
    <t>5.1.4.</t>
  </si>
  <si>
    <t>5.1.5.</t>
  </si>
  <si>
    <t>5.1.6.</t>
  </si>
  <si>
    <t>5.1.7.</t>
  </si>
  <si>
    <t>6.1.</t>
  </si>
  <si>
    <t xml:space="preserve">Основное мероприятие 07. Развитие похоронного дела на территории Московской области
</t>
  </si>
  <si>
    <t>7.1.</t>
  </si>
  <si>
    <t xml:space="preserve">Мероприятие 7.1. Возмещение специализированной службе по вопросам похоронного дела стоимости услуг по погребению умерших в части, превышающей размер возмещения, установленный законодательством РФ и МО                    </t>
  </si>
  <si>
    <t>7.2.</t>
  </si>
  <si>
    <t>Мероприятие 7.2. Расходы на обеспечение деятельности (оказание услуг) в сфере похоронного дела</t>
  </si>
  <si>
    <t>7.3.</t>
  </si>
  <si>
    <t>Мероприятие 7.4. Зимние и летние работы по содержанию мест захоронений, текущий и капитальный ремонт основных фондов</t>
  </si>
  <si>
    <t>7.4.</t>
  </si>
  <si>
    <t>Мероприятие 7.7. Проведение инвентаризации мест захоронений</t>
  </si>
  <si>
    <t>Мероприятие 7.9. Осуществление переданных полномочий Московской области по транспортировке умерших в морг, включая погрузо-разгрузочные работы, с мест обнаружения или происшествия для проведения судебно-медицинской экспертизы</t>
  </si>
  <si>
    <t>Мероприятие 1.2. Создание и содержание курсов гражданской обороны</t>
  </si>
  <si>
    <t>Мероприятие 1.3. Оборудование учебно-консультационных пунктов для подготовки неработающего населения информационными стендами, оснащение УКП учебной литературой и видеотехникой</t>
  </si>
  <si>
    <t>Мероприятие 1.4. Подготовка населения в области гражданской обороны и действиям в чрезвычайных ситуациях. Пропаганда знаний в области ГО (изготовление и распространение памяток, листовок, аншлагов, баннеров и т.д.)</t>
  </si>
  <si>
    <t>Мероприятие 1.5. Проведение учений, соревнований, тренировок, смотров-конкурсов</t>
  </si>
  <si>
    <t>Мероприятие 1.7. Реализация мероприятий предусмотренных Планом действий и предупреждения чрезвычайных ситуаций природного и техногенного характера муниципального образования (разработка, корректировка, всех Планов и т.д.)</t>
  </si>
  <si>
    <t>1.7.</t>
  </si>
  <si>
    <t>Мероприятие 1.8. Создание, содержание и организация деятельности аварийно-спасательных формирований на территории муниципального образования</t>
  </si>
  <si>
    <t>Мероприятие 1.8.1. Формирование и обеспечение деятельности аварийно-спасательной службы</t>
  </si>
  <si>
    <t>Мероприятие 1.8.2. Строительство легко возводимого помещения для организации водно-спасательного поста на муниципальной зоне отдыха</t>
  </si>
  <si>
    <t>Мероприятие 2.1. Осуществление мероприятий по обеспечению безопасности людей на водных объектах, охране их жизни и здоровья</t>
  </si>
  <si>
    <t>Мероприятие 2.1.1. Содержание и обслуживание спасательных постов со спасательным, водолазным, медицинским оборудованием, снаряжением (Новоалександрово, Новосельцево)</t>
  </si>
  <si>
    <t>Мероприятие 2.1.2. Водолазное обследование и очистка дна акваторий (Новоалександрово, Новосельцево, Большое Ивановское)</t>
  </si>
  <si>
    <t>2.1.4.</t>
  </si>
  <si>
    <t>Мероприятие 2.1.4. Организация спасения на водных объектах, расположенных в границах городского округа Мытищи</t>
  </si>
  <si>
    <t>2.1.5.</t>
  </si>
  <si>
    <t>Мероприятие 2.1.5. Приобретение спасательного и специального оборудования и снаряжения (буйки, поплавки, спасательные круги, жилеты)</t>
  </si>
  <si>
    <t>2.1.6.</t>
  </si>
  <si>
    <t>Мероприятие 2.1.6. Изготовление и установка знаков на тему безопасности людей на водных объектах</t>
  </si>
  <si>
    <t>Мероприятие 2.2. Создание, поддержание мест массового отдыха у воды (пляж, спасательный пост на воде, установление аншлагов)</t>
  </si>
  <si>
    <t>2.2.1.</t>
  </si>
  <si>
    <t>Мероприятие 2.2.1. Сбор, вывоз мусора с зон отдыха, подсыпка песка на береговые линии пляжных зон отдыха</t>
  </si>
  <si>
    <t xml:space="preserve">Основное мероприятие 03. Создание, содержание системно-аппаратного комплекса "Безопасный город" на территории Московской области
</t>
  </si>
  <si>
    <t>Мероприятие 3.1. Создание, содержание системно-аппаратного комплекса «Безопасный город»</t>
  </si>
  <si>
    <t>Мероприятие 3.1.1. Мониторинг объектов, расположенных на территории городского округа Мытищи, для дальнейшего включения в АПК "Безопасный город"</t>
  </si>
  <si>
    <t>Мероприятие 1.1. Содержание, поддержание в постоянной готовности к применению, модернизация систем информирования и оповещения населения при чрезвычайных ситуациях или об угрозе возникновения чрезвычайных ситуаций, военных действий</t>
  </si>
  <si>
    <t>Мероприятие 1.1.1. Создание и содержание автоматизированной системы оповещения населения при чрезвычайных ситуациях или об угрозе возникновения чрезвычайных ситуаций</t>
  </si>
  <si>
    <t>Мероприятие 1.1.2. Услуги по переносу и ремонту региональных систем оповещения  (РСО) на территории г.о. Мытищи</t>
  </si>
  <si>
    <t xml:space="preserve">Основное мероприятие 01. Повышение степени пожарной безопасности
</t>
  </si>
  <si>
    <t>Мероприятие 1.1. Оказание поддержки общественным объединениям пожарной охраны, социальное и экономическое стимулирование участия граждан и организаций в добровольной пожарной охране</t>
  </si>
  <si>
    <t>Мероприятие 1.1.1. Оказание поддержки общественным объединениям пожарной охраны, социальное и экономическое стимулирование участия граждан и организаций в добровольной пожарной охране</t>
  </si>
  <si>
    <t>Мероприятие 1.1.2. Материальное поощрение добровольных пожарных</t>
  </si>
  <si>
    <t>Мероприятие 1.1.3. Проведение ежеквартальных тренировок по проверке боевой готовности добровольных пожарных на базе ДПК «Пироговский», а также, стимулирование добровольных пожарных по страхованию их жизни</t>
  </si>
  <si>
    <t>Мероприятие 1.1.4. Приобретение  экипировки для добровольных пожарных дружин</t>
  </si>
  <si>
    <t>Мероприятие 1.2. Содержание пожарных гидрантов, обеспечение их исправного состояния и готовности к забору воды в любое время года</t>
  </si>
  <si>
    <t>Мероприятие 1.2.1. Приобретение инвентаря для обеспечения первичных мер пожарной безопасности, в т.ч. мотопомп, рукавов</t>
  </si>
  <si>
    <t>Мероприятие 1.2.2. Обслуживание систем оповещения о пожаре (Сирены С-40)</t>
  </si>
  <si>
    <t>1.2.3.</t>
  </si>
  <si>
    <t>Мероприятие 1.2.3. Оборудование противопожарных полос (окос) по периметру сельских населенных пунктов, расположенных в лесных массивах</t>
  </si>
  <si>
    <t>1.2.4.</t>
  </si>
  <si>
    <t>Мероприятие 1.2.4. Оборудование звуковой сигнализацией сельских населенных пунктов для оповещения населения о пожаре</t>
  </si>
  <si>
    <t>1.2.5.</t>
  </si>
  <si>
    <t>Мероприятие 1.2.5. Покраска механических устройств подачи звуковых сигналов для оповещения при пожарах</t>
  </si>
  <si>
    <t>Мероприятие 1.3. Содержание пожарных водоемов и создание условий для забора воды из них в любое время года (обустройство подъездов с площадками с твердым покрытием для установки пожарных автомобилей)</t>
  </si>
  <si>
    <t xml:space="preserve">Мероприятие 1.3.1. Обслуживание (ограждение) пожарных емкостей в д. Бяконтово, д. Торфоболото, с. Троице-Сельцо, д. Поседкино, д. Сумороково, содержание пирсов и подъездных дорог к пожарным прудам </t>
  </si>
  <si>
    <t>Мероприятие 1.4. Установка и содержание автономных дымовых пожарных извещателей в местах проживания многодетных семей и семей, находящихся в трудной жизненной ситуации</t>
  </si>
  <si>
    <t>Мероприятие 1.5. Содержание в исправном состоянии средств обеспечения пожарной безопасности жилых и общественных зданий, находящихся в муниципальной собственности</t>
  </si>
  <si>
    <t>Мероприятие 1.6. Организация обучения населения мерам пожарной безопасности и пропаганда в области пожарной безопасности, содействие распространению пожарно-технических знаний</t>
  </si>
  <si>
    <t>Мероприятие 1.6.1. Изготовление, знаков, печатной продукции на противопожарную тематику</t>
  </si>
  <si>
    <t>Мероприятие 1.7. Дополнительные мероприятия в условиях особого противопожарного режима</t>
  </si>
  <si>
    <t>1.8.</t>
  </si>
  <si>
    <t>Мероприятие 1.8. Обеспечение связи и оповещения населения о пожаре</t>
  </si>
  <si>
    <t xml:space="preserve">Основное мероприятие 01. Организация накопления, хранения освежения и обслуживания запасов материально-технических, продовольственных, медицинских и иных средств в целях гражданской обороны
</t>
  </si>
  <si>
    <t>Мероприятие 1.1.1. Приобретение имущества гражданской обороны, в т. ч. стендов, плакатов и другой наглядной агитации приборов РХБЗ, приборов разведки и т.д.</t>
  </si>
  <si>
    <t>Мероприятие 1.1.2. Разработка и согласование Плана эвакуации населения г.о. Мытищи и г. Москвы</t>
  </si>
  <si>
    <t xml:space="preserve">Основное мероприятие 02. Обеспечение готовности защитных сооружений и других объектов гражданской обороны на территории муниципальных образований Московской области
</t>
  </si>
  <si>
    <t>Мероприятие 2.1. Создание и обеспечение готовности сил и средств гражданской обороны муниципального образования Московской области</t>
  </si>
  <si>
    <t>Мероприятие 2.2. Повышение степени готовности к использованию по предназначению защитных сооружений и других объектов гражданской обороны</t>
  </si>
  <si>
    <t xml:space="preserve">2.2.1. </t>
  </si>
  <si>
    <t>Мероприятие 2.2.1. Оценка состояния защитных сооружений гражданской обороны расположенных на территории городского округа Мытищи</t>
  </si>
  <si>
    <t>Мероприятие 2.3.1. Мероприятия по созданию, поддержанию и развитию учебно-консультационных пунктов по гражданской обороне и чрезвычайным ситуациям</t>
  </si>
  <si>
    <t>Подпрограмма 6. "Обеспечивающая подпрограмма"</t>
  </si>
  <si>
    <t>Мероприятие 1.2. Содержание оперативного персонала системы обеспечения вызова муниципальных экстренных оперативных служб по единому номеру 112, ЕДДС</t>
  </si>
  <si>
    <t>Мероприятие 1.2.1. Содержание оперативного персонала системы обеспечения вызова муниципальных экстренных оперативных служб по единому номеру 112, ЕДДС</t>
  </si>
  <si>
    <t>Произведена выплата заработной платы работникам.</t>
  </si>
  <si>
    <t>Мероприятие 1.2.2. Совершенствование и развитие системы обеспечения вызова муниципальных экстренных оперативных служб по единому номеру 112, ЕДДС</t>
  </si>
  <si>
    <t>Мероприятие 1.3. Проведение мероприятий по предупреждению и ликвидации последствий ЧС на территории муниципального образования</t>
  </si>
  <si>
    <t>Итого по подпрограмме 6</t>
  </si>
  <si>
    <t>"Управление имуществом и муниципальными финансами"</t>
  </si>
  <si>
    <t>Подпрограмма 1. "Развитие имущественного комплекса"</t>
  </si>
  <si>
    <t>Основное мероприятие 02. Управление имуществом, находящимся в муниципальной собственности, и выполнение кадастровых работ</t>
  </si>
  <si>
    <t>Мероприятие 2.1. Расходы, связанные с владением, пользованием и распоряжением имуществом, находящимся в муниципальной собственности городского округа</t>
  </si>
  <si>
    <t>Обеспечение деятельности МБУ «Управление градостроительного и имущественного обеспечения»</t>
  </si>
  <si>
    <t>Оплата услуг за начисление, взимание и учет платы за наем муниципального жилищного фонда</t>
  </si>
  <si>
    <t>Мероприятие 2.2. Взносы на капитальный ремонт общего имущества многоквартирных домов</t>
  </si>
  <si>
    <t>Основное мероприятие 03. Создание условий для реализации государственных полномочий в области земельных отношений</t>
  </si>
  <si>
    <t>Мероприятие 3.1. Осуществление государственных полномочий Московской области в области земельных отношений</t>
  </si>
  <si>
    <t>Основное мероприятие 07. Создание условий для реализации полномочий органов местного самоуправления</t>
  </si>
  <si>
    <t>Мероприятие 7.1. Обеспечение деятельности муниципальных органов в сфере земельно-имущественных отношений</t>
  </si>
  <si>
    <t>Подпрограмма 3. "Совершенствование муниципальной службы Московской области"</t>
  </si>
  <si>
    <t xml:space="preserve">Основное мероприятие 01.
Организация профессионального развития муниципальных служащих Московской области
</t>
  </si>
  <si>
    <t>Мероприятие 1.1. Организация и проведение мероприятий по обучению, переобучению, повышению квалификации и обмену опытом специалистов</t>
  </si>
  <si>
    <t>Подпрограмма 4. "Управление муниципальными финансами"</t>
  </si>
  <si>
    <t xml:space="preserve">Основное мероприятие 1. Проведение мероприятий в сфере формирования доходов местного бюджета </t>
  </si>
  <si>
    <t>Мероприятие 1.2. Осуществление мониторинга поступлений налоговых и неналоговых доходов местного бюджета</t>
  </si>
  <si>
    <t>Осуществлялся ежедневный и ежемесячный мониторинг поступлений налоговых и неналоговых доходов бюджета городского округа Мытищи.</t>
  </si>
  <si>
    <t>Мероприятие 1.3. Формирование прогноза поступлений налоговых и неналоговых доходов в местный бюджет на предстоящий месяц с разбивкой по дням в целях детального прогнозирования ассигнований для финансирования социально значимых расходов</t>
  </si>
  <si>
    <t>Формировался прогноз поступлений налоговых и неналоговых доходов в бюджет городского округа Мытищи с разбивкой по дням на предстоящий месяц.</t>
  </si>
  <si>
    <t>Мероприятие 1.4. Проведение работы с главными администраторами по представлению прогноза поступления доходов и аналитических материалов по исполнению бюджета</t>
  </si>
  <si>
    <t>Основное мероприятие 6. Управление муниципальным долгом</t>
  </si>
  <si>
    <t>Мероприятие 6.2. Обслуживание муниципального долга по коммерческим кредитам</t>
  </si>
  <si>
    <t>Подпрограмма 5. «Обеспечивающая подпрограмма»</t>
  </si>
  <si>
    <t xml:space="preserve">Основное мероприятие 1. 
Создание условий для реализации полномочий органов местного самоуправления
</t>
  </si>
  <si>
    <t>Мероприятие 1.1. Функционирование высшего должностного лица</t>
  </si>
  <si>
    <t>Обеспечение деятельности высшего должностного лица.</t>
  </si>
  <si>
    <t>Мероприятие 1.2. Расходы на обеспечение деятельности администрации</t>
  </si>
  <si>
    <t>Мероприятие 1.5. Обеспечение деятельности финансового органа</t>
  </si>
  <si>
    <t>Мероприятие 1.6. Расходы на обеспечение деятельности (оказание услуг) муниципальных учреждений - централизованная бухгалтерия муниципального образования</t>
  </si>
  <si>
    <t>Мероприятие 1.7. Расходы на обеспечение деятельности (оказание услуг) муниципальных учреждений - обеспечение деятельности органов местного самоуправления</t>
  </si>
  <si>
    <t>Мероприятие 1.10. Взносы в общественные организации (Уплата членских взносов членами Совета муниципальных образований Московской области)</t>
  </si>
  <si>
    <t xml:space="preserve">Мероприятие 1.11. Материально-
техническое и организационное обеспечение деятельности старосты сельского населенного пункта
</t>
  </si>
  <si>
    <t>Мероприятие 1.15. Организация сбора статистических показателей</t>
  </si>
  <si>
    <t>"Развитие институтов гражданского общества, повышение эффективности местного самоуправления и реализации молодежной политики"</t>
  </si>
  <si>
    <t xml:space="preserve">1. </t>
  </si>
  <si>
    <t>1.1.5.1.</t>
  </si>
  <si>
    <t>1.1.5.2.</t>
  </si>
  <si>
    <t>1.1.5.3.</t>
  </si>
  <si>
    <t>1.1.6.</t>
  </si>
  <si>
    <t>1.5.3.</t>
  </si>
  <si>
    <t>1.5.3.1.</t>
  </si>
  <si>
    <t>1.5.3.2.</t>
  </si>
  <si>
    <t>"Цифровое муниципальное образование"</t>
  </si>
  <si>
    <t>Подпрограмма 1. "Снижение административных барьеров, повышение качества и доступности предоставления государственных и муниципальных услуг, в том числе на базе многофункциональных центров предоставления государственных и муниципальных услуг"</t>
  </si>
  <si>
    <t>Подпрограмма 2. "Развитие информационной и технологической инфраструктуры экосистемы цифровой экономики муниципального образования Московской области"</t>
  </si>
  <si>
    <t>Мероприятие 01.01.Обеспечение доступности для населения муниципального образования Московской области современных услуг широкополосного доступа в сеть Интернет</t>
  </si>
  <si>
    <t>Мероприятие 01.02. Обеспечение ОМСУ муниципального образования Московской области широкополосным доступом в сеть Интернет, телефонной связью, иными услугами электросвязи</t>
  </si>
  <si>
    <t>Мероприятие 01.03. 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 обеспечения совместной работы в ней</t>
  </si>
  <si>
    <t>Мероприятие 01.04. Обеспечение оборудованием и поддержание его работоспособности</t>
  </si>
  <si>
    <t>Мероприятие 02.01. Приобретение, установка, настройка, монтаж и техническое обслуживание сертифицированных по требованиям безопасности информации технических, программных и программно-технических средств защиты конфиденциальной информации и персональных данных, антивирусного программного обеспечения, средств электронной подписи, средств защиты информационно-технологической и телекоммуникационной инфраструктуры от компьютерных атак, а также проведение мероприятий по защите информации и аттестации по требованиям безопасности информации объектов информатизации, ЦОД и ИС, используемых ОМСУ муниципального образования Московской области</t>
  </si>
  <si>
    <t>Мероприятие 03.01. Обеспечение программными продуктами</t>
  </si>
  <si>
    <t>Мероприятие 03.02. 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t>
  </si>
  <si>
    <t>Мероприятие 03.03. Развитие и сопровождение муниципальных информационных систем обеспечения деятельности ОМСУ муниципального образования Московской области</t>
  </si>
  <si>
    <t>Основное мероприятие 4. Цифровая культура</t>
  </si>
  <si>
    <t>Мероприятие 04.01. Обеспечение муниципальных учреждений культуры доступом в информационно-телекоммуникационную сеть Интернет</t>
  </si>
  <si>
    <t>Основное мероприятие D2. Федеральный проект «Информационная инфраструктура»</t>
  </si>
  <si>
    <t>Основное мероприятие D6. Федеральный проект «Цифровое государственное управление»</t>
  </si>
  <si>
    <t>Мероприятие D6.01. Предоставление доступа к электронным сервисам цифровой инфраструктуры в сфере жилищно-коммунального хозяйства</t>
  </si>
  <si>
    <t>Основное мероприятие E4. Федеральный проект «Цифровая образовательная среда»</t>
  </si>
  <si>
    <t>Мероприятие E4.03. Оснащение планшетными компьютерами общеобразовательных организаций в муниципальном образовании Московской области</t>
  </si>
  <si>
    <t>Мероприятие E4.04. Оснащение мультимедийными проекторами и экранами для мультимедийных проекторов общеобразовательных организаций в муниципальном образовании Московской области</t>
  </si>
  <si>
    <t>7.5.</t>
  </si>
  <si>
    <t>Мероприятие E4.05. Внедрение целевой модели цифровой образовательной среды в общеобразовательных организациях и профессиональных образовательных организациях</t>
  </si>
  <si>
    <t>7.6.</t>
  </si>
  <si>
    <t>1.4.5</t>
  </si>
  <si>
    <t>1.4.6</t>
  </si>
  <si>
    <t>Мероприятие 02.05. Расходы на обеспечение деятельности (оказание услуг) муниципальных учреждений - дошкольные образовательные организации</t>
  </si>
  <si>
    <t>Мероприятие 01.03. Расходы на обеспечение деятельности (оказание услуг) муниципальных учреждений - общеобразовательные организации</t>
  </si>
  <si>
    <t>2.1.2.1</t>
  </si>
  <si>
    <t>2.1.2.2</t>
  </si>
  <si>
    <t>2.1.2.3</t>
  </si>
  <si>
    <t>2.1.2.4</t>
  </si>
  <si>
    <t>2.1.2.5</t>
  </si>
  <si>
    <t>продолжение п. 3.2.</t>
  </si>
  <si>
    <t>18.2.</t>
  </si>
  <si>
    <t>Подпрограмма 1 "Развитие отраслей сельского хозяйства и перерабатывающей промышленности"</t>
  </si>
  <si>
    <t>Основное мероприятие 10. Создание условий для развития сельскохозяйственного производства, расширения рынка сельскохозяйственной продукции, сырья и продовольствия</t>
  </si>
  <si>
    <t>Подпрограмма 1 «Развитие отраслей сельского хозяйства и перерабатывающей промышленности»</t>
  </si>
  <si>
    <t>Основное мероприятие 07.                Организация работ по поддержке и развитию промышленного потенциала.</t>
  </si>
  <si>
    <t>Мероприятие 3.5.1. Укрепление межнационального и межконфессионого согласия, поддержки и развитию языков и культуры народов Российской Федерации , проживающих на территории городского округа, реализации прав коренных малочисленных народов и других национальных меньшинств, обеспечению социальной и культурной адаптации мигрантов</t>
  </si>
  <si>
    <t>3.6.</t>
  </si>
  <si>
    <t xml:space="preserve">Основное мероприятие 01.
Осуществление мероприятий по защите и смягчению последствий от чрезвычайных ситуаций природного и техногенного характера населения и территорий муниципального образования Московской области
</t>
  </si>
  <si>
    <t>13.5</t>
  </si>
  <si>
    <t>Подпрограмма 3. «Эффективное местное самоуправление Московской области»</t>
  </si>
  <si>
    <t xml:space="preserve">Основное мероприятие 3.
Развитие первичной медико-санитарной помощи, а также системы раннего выявления заболеваний, патологических состояний и факторов риска их развития, включая проведение медицинских осмотров и диспансеризации населения.
</t>
  </si>
  <si>
    <t xml:space="preserve">Основное мероприятие 3.
Развитие мер социальной поддержки медицинских работников
</t>
  </si>
  <si>
    <t>Основное мероприятие 06. «Обеспечение функционирования модели персонифицированного финансирования дополнительного образования детей»</t>
  </si>
  <si>
    <t>Мероприятие 06.01. Внедрение и обеспечение функционирования модели персонифицированного финансирования дополнительного образования детей</t>
  </si>
  <si>
    <t>Строительство футбольного тренировочного поля с искусственным газонным покрытием, вспомогательными помещениями и трибунами по адресу: г. Мытищи, мкр. 25, Шараповский карьер</t>
  </si>
  <si>
    <t>продолжение п. 1.3.</t>
  </si>
  <si>
    <t>"Здравоохранение"</t>
  </si>
  <si>
    <t>Подпрограмма 1 "Профилактика заболеваний и формирование здорового образа жизни.
Развитие первичной медико-санитарной помощи"</t>
  </si>
  <si>
    <t>Подпрограмма 1 "Разработка Генерального плана развития городского округа"</t>
  </si>
  <si>
    <t>Подпрограмма  2 "Реализация политики пространственного развития городского округа"</t>
  </si>
  <si>
    <t>Подпрограмма 4 "Обеспечивающая подпрограмма"</t>
  </si>
  <si>
    <t>Подпрограмма 3 "Строительство (реконструкция) объектов образования"</t>
  </si>
  <si>
    <t>Подпрограмма 5 "Строительство (реконструкция) объектов физической культуры и спорта"</t>
  </si>
  <si>
    <t>"Строительство объектов социальной инфраструктуры"</t>
  </si>
  <si>
    <t>Подпрограмма 3 «Эффективное местное самоуправление Московской области»</t>
  </si>
  <si>
    <t xml:space="preserve">Мероприятие 3.2.
Информирование застрахованных лиц о видах, качестве и об условиях предоставления им медицинской помощи медицинскими организациями
</t>
  </si>
  <si>
    <t xml:space="preserve">Мероприятие 3.2.
Установление медицинским и фармацевтическим работникам медицинских организаций дополнительных гарантий и мер социальной поддержки
</t>
  </si>
  <si>
    <t xml:space="preserve">Мероприятие 3.3.
Обеспечение жильем нуждающихся из числа привлеченных.
</t>
  </si>
  <si>
    <t>Подпрограмма 5 «Укрепление материально-технической базы государственных и муниципальных учреждений культуры, образовательных организаций в сфере культуры Московской области»</t>
  </si>
  <si>
    <t xml:space="preserve">Итого по подпрограмме 4
</t>
  </si>
  <si>
    <t xml:space="preserve">Итого по подпрограмме 5
</t>
  </si>
  <si>
    <t>Мероприятие 03.02. Укрепление материально-технической базы и проведение текущего ремонта учреждений дополнительного образования</t>
  </si>
  <si>
    <t xml:space="preserve">Основное мероприятие А1. Федеральный проект «Культурная среда»                                  </t>
  </si>
  <si>
    <t xml:space="preserve">Мероприятие А1.02. Приобретение музыкальных инструментов для муниципальных организаций дополнительного образования Московской области, осуществляющих деятельность в сфере культуры                        </t>
  </si>
  <si>
    <t>2.6.</t>
  </si>
  <si>
    <t>Мероприятие 02.09. Создание и содержание дополнительных мест для детей в возрасте от 1,5 до 7 лет в организациях, осуществляющих присмотр и уход за детьми</t>
  </si>
  <si>
    <t>Учреждение реорганизовано на основании Постановлений администрации городского округа Мытищи Московской области от 07.02.2020 №428 и от 18.05.2020 №1485 в форме присоединения к МАУ ЦК "Подмосковье".</t>
  </si>
  <si>
    <t xml:space="preserve">Основное мероприятие P5. 
Федеральный проект «Спорт – норма жизни» 
</t>
  </si>
  <si>
    <t xml:space="preserve">1.2 </t>
  </si>
  <si>
    <t xml:space="preserve">Средства бюджета городского округа </t>
  </si>
  <si>
    <t>Мероприятие будет реализовано в последующие периоды.</t>
  </si>
  <si>
    <t>Реализация полномочий органов местного самоуправления.</t>
  </si>
  <si>
    <t xml:space="preserve">Обеспечение деятельности театрально-концертных учреждений. </t>
  </si>
  <si>
    <t>Обеспечение деятельности муниципальных музеев.</t>
  </si>
  <si>
    <t>Обеспечение деятельности муниципальных библиотек.</t>
  </si>
  <si>
    <t>Мероприятия, проведенные  в сфере культуры.</t>
  </si>
  <si>
    <t xml:space="preserve">Обеспечение деятельности муниципальных культурно-досуговых учреждений. </t>
  </si>
  <si>
    <t>Закупка оборудования и проведение текущего ремонта культурно-досуговых учреждений.</t>
  </si>
  <si>
    <t>Объем финансирования на 2021 год (тыс.руб.)</t>
  </si>
  <si>
    <t>Объем финансирования на 2021  год (тыс. руб.)</t>
  </si>
  <si>
    <t>Основное мероприятие Р2. Федеральный проект "Содействие занятости"</t>
  </si>
  <si>
    <t>Мероприятие  реализовано в иные периоды.</t>
  </si>
  <si>
    <t xml:space="preserve">Мероприятие Е1.05. Создание и обеспечение функционирования центров образования естественно - научной и технологической направленности  в общеобразовательных организациях, расположенных в сельской местности и малых городах                           </t>
  </si>
  <si>
    <t>Выполнены и оплачены работы по ремонту нежилых помещений  (детская школа искусств) по адресу:  г. Мытищи, мкр.16, корп.41.1.</t>
  </si>
  <si>
    <t>Городской округ Мытищи не принимает участие в федеральном проекте «Культурная среда».</t>
  </si>
  <si>
    <t xml:space="preserve">Мероприятие 01.09. Ежемесячное денежное вознаграждение за классное руководство педагогическим работникам муниципальных общеобразовательных организаций (Финансовое обеспечение государственных гарантий реализации прав граждан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в Московской области, обеспечение дополнительного образования детей в муниципальных общеобразовательных организациях в Московской области,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t>
  </si>
  <si>
    <t>Мероприятие 03.08. 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 осуществляющих образовательную деятельность по имеющим государственную аккредитацию основным общеобразовательным программам, обучающимся по очной форме обучения (за исключением обучающихся по основным общеобразовательным программам начального общего образования в муниципальных общеобразовательных организациях, кроме детей из многодетных семей)</t>
  </si>
  <si>
    <t>Основное мероприятие 01. «Проведение капитального ремонта объектов дошкольного образования, закупка оборудования»</t>
  </si>
  <si>
    <t>Подпрограмма 4 "Развитие профессионального искусства, гастрольно-концертной и культурно-досуговой деятельности, кинематографии Московской области"</t>
  </si>
  <si>
    <t xml:space="preserve">Подпрограмма 7 "Развитие архивного дела в Московской области" </t>
  </si>
  <si>
    <t>Проведение официальных физкультурно-оздоровительных и спортивных мероприятий.</t>
  </si>
  <si>
    <t>Детское дошкольное учреждение на 290 мест с плавательным бассейном по адресу: Московская область, г.о. Мытищи, микрорайон №16, корпус № 57</t>
  </si>
  <si>
    <t>Строительство физкультурно-оздоровительного комплекса с универсальным спортивным залом по адресу: Московская область, г.о.Мытищи, с. Марфино, ул. Зеленая (ПИР и строительство)</t>
  </si>
  <si>
    <t>Ведется разработка проектной документации.</t>
  </si>
  <si>
    <t xml:space="preserve">Основное мероприятие 02. 
Разработка и внесение изменений в документы территориального планирования муниципальных образований Московской области 
</t>
  </si>
  <si>
    <t xml:space="preserve">Мероприятие 02.01.
Проведение публичных слушаний/общественных обсуждений по проекту генерального плана городского округа (внесение изменений в генеральный план городского округа)
</t>
  </si>
  <si>
    <t xml:space="preserve">Мероприятие 02.02. 
Обеспечение рассмотрения представительными органами  местного самоуправления муниципального образования Московской области проекта генерального плана городского округа (внесение изменений в генеральный план городского округа)
</t>
  </si>
  <si>
    <t xml:space="preserve">Мероприятие 02.03.
Обеспечение утверждения администрацией муниципального образования Московской области карты планируемого размещения объектов местного значения
</t>
  </si>
  <si>
    <t xml:space="preserve">Основное мероприятие 03. 
Разработка и внесение изменений в документы градостроительного зонирования муниципальных образований Московской области 
</t>
  </si>
  <si>
    <t xml:space="preserve">Мероприятие 03.01. 
Обеспечение проведения публичных  слушаний/ общественных обсуждений по проекту Правил землепользования и застройки городского округа (внесение изменений в Правила землепользования и застройки городского округа)
</t>
  </si>
  <si>
    <t>Основное мероприятие 04. Обеспечение разработки и внесение изменений в нормативы градостроительного проектирования городского округа</t>
  </si>
  <si>
    <t xml:space="preserve">Мероприятие 04.01. Разработка 
и внесение изменений
в нормативы градостроительного проектирования городского округа
</t>
  </si>
  <si>
    <t>Мероприятие 04.02. Обеспечение рассмотрения представительными органами местного самоуправления муниципального образования Московской области  проекта нормативов градостроительного проектирования  городского округа (внесение изменений в нормативы градостроительного проектирования)</t>
  </si>
  <si>
    <t xml:space="preserve">Карта планируемого размещения объектов местного значения утверждена в составе генерального плана городского округа Мытищи  решением Совета депутатов городского округа Мытищи от 28.12.2017 №36/1 (в редакции  от 19.12.2019 №4/1).
</t>
  </si>
  <si>
    <t>Основное мероприятие 03. Финансовое обеспечение выполнения отдельных государственных полномочий в сфере архитектуры и градостроительства, переданных органами местного самоуправления муниципальных образований Московской области</t>
  </si>
  <si>
    <t xml:space="preserve">Мероприятие 03.01. Осуществление отдельных государственных полномочий в части присвоения адресов объектам адресации, изменения и аннулирования адресов, присвоения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местного значения  муниципального района, наименований элементам планировочной структуры, изменения, аннулирования таких наименований, согласования переустройства и перепланировки помещений в многоквартирном доме </t>
  </si>
  <si>
    <t>Основное мероприятие 04. Обеспечение мер по  ликвидации  самовольных, недостроенных и аварийных объектов  на территории муниципального образования Московской области</t>
  </si>
  <si>
    <t>Мероприятие 04.01. Ликвидация  самовольных, недостроенных и аварийных объектов  на территории муниципального образования Московской области</t>
  </si>
  <si>
    <t xml:space="preserve">Основное мероприятие 01. Создание условий для реализации полномочий органов местного самоуправления </t>
  </si>
  <si>
    <t xml:space="preserve"> Мероприятие 01.01 Обеспечение деятельности органов местного самоуправления муниципального образования Московской области»</t>
  </si>
  <si>
    <t xml:space="preserve">Мероприятие 01.01.01. Демонтаж выявленных некондиционных объектов и  рекламно-информационного оформления на территории городского округа </t>
  </si>
  <si>
    <t>Мероприятие 01.02.01. Автоматизация обеспечения градостроительной деятельности</t>
  </si>
  <si>
    <t>Мероприятие 01.02 Расходы на обеспечение деятельности (оказание услуг) в сфере архитектуры и градостроительства</t>
  </si>
  <si>
    <t>Мероприятие 01.01. Расходы на обеспечение деятельности (оказание услуг) муниципальных учреждений в области физической культуры и спорта</t>
  </si>
  <si>
    <t>Мероприятие 01.01.01. Обеспечение деятельности муниципального автономного учреждения "Спорт"</t>
  </si>
  <si>
    <t>Мероприятие 01.01.02. Обеспечение деятельности муниципального бюджетного учреждения "Центр физической культуры и спорта "Федоскино"</t>
  </si>
  <si>
    <t>Мероприятие 01.01.03. Обеспечение деятельности муниципального автономного учреждения "Спортсооружения"</t>
  </si>
  <si>
    <t>Мероприятие 01.01.04.Обеспечение деятельности муниципального автономного учреждения "Центр физической культуры и спорта "Олимпик"</t>
  </si>
  <si>
    <t>Мероприятие 01.02.01. Текущий ремонт, обустройство и  техническое переоснащение спортивных сооружений МАУ "Спортсооружения"</t>
  </si>
  <si>
    <t>Мероприятие 01.02.02. Обустройство спортивного манежа по адресу: д.Беляниново, Зеленый пер., д.1</t>
  </si>
  <si>
    <t>Мероприятие 01.02.04. Обустройство универсальной спортивной площадки с малыми спортивными формами по адресу: д. Подрезово, ул. Городецкая</t>
  </si>
  <si>
    <t>Мероприятие 01.03. Организация проведения официальных физкультурно-оздоровительных и спортивных мероприятий</t>
  </si>
  <si>
    <t>Мероприятие 01.03.01. Проведение массовых, официальных физкультурных и спортивных мероприятий среди различных групп населения городского округа Мытищи по видам спорта в соответствии с ежегодно утвержденным календарным планом</t>
  </si>
  <si>
    <t>Мероприятие 01.03.02. Участие в соревнованиях различного уровня</t>
  </si>
  <si>
    <t>Мероприятие 01.03.03. Обучение физкультурно-спортивного актива</t>
  </si>
  <si>
    <t>Мероприятие 01.03.04. Стипендия главы городского округа Мытищи</t>
  </si>
  <si>
    <t>Выплачена стипендия 126 спортсменам городского округа Мытищи за высокие достижения в спорте.</t>
  </si>
  <si>
    <t>Мероприятие 01.04. Поддержка организаций (предприятий), не являющихся государственными (муниципальными) учреждениями, на реализацию проектов в сфере физической культуры и спорта</t>
  </si>
  <si>
    <t>Основное мероприятие 01. "Подготовка спортивного резерва"</t>
  </si>
  <si>
    <t>Мероприятие 01.01. Расходы на обеспечение деятельности (оказание услуг) муниципальных учреждений по подготовке спортивных команд и спортивного резерва</t>
  </si>
  <si>
    <t>Мероприятие 01.01.01. Обеспечение деятельности муниципального бюджетного учреждения "Спортивная школа "Авангард"</t>
  </si>
  <si>
    <t>Мероприятие 01.01.02. Обеспечение деятельности муниципального бюджетного учреждения "Спортивная школа олимпийского резерва по баскетболу"</t>
  </si>
  <si>
    <t>Мероприятие 01.01.03. Обеспечение деятельности муниципального бюджетного учреждения "Спортивная школа олимпийского резерва по плаванию"</t>
  </si>
  <si>
    <t>Мероприятие 01.01.04. Обеспечение деятельности муниципального автономного учреждения "Спортивная школа "ЦДЮС"</t>
  </si>
  <si>
    <t xml:space="preserve">Мероприятие 01.02.
Обеспечение членов спортивных сборных команд Московской области спортивной экипировкой
</t>
  </si>
  <si>
    <t xml:space="preserve">С 01.08.2020г. учреждение объединено с МАУ "Спортсооружения".  </t>
  </si>
  <si>
    <t>Основное мероприятие 01. Организация строительства (реконструкции) объектов дошкольного образования</t>
  </si>
  <si>
    <t>Мероприятие 01.03. Проектирование и строительство дошкольных образовательных организаций в целях синхронизации с жилой застройкой</t>
  </si>
  <si>
    <t>Не требуется финансирования</t>
  </si>
  <si>
    <t xml:space="preserve">Мероприятие 01.02. Закупка оборудования для дошкольных образовательных организаций муниципальных образований Московской области - победителей областного конкурса на присвоение статуса Региональной инновационной площадки Московской области          </t>
  </si>
  <si>
    <t>Строительство школы на 1100 мест по адресу: Московская область, Мытищинский район, г.п. Мытищи, восточнее д.Погорелки</t>
  </si>
  <si>
    <t>Средняя общеобразовательная школа на 1100 мест по адресу: Московская область, г.о. Мытищи, мкр. 25А (ПИР и строительство)</t>
  </si>
  <si>
    <t>Мероприятие 01.04. Мероприятия по проведению капитального ремонта в муниципальных дошкольных образовательных организациях в Московской области</t>
  </si>
  <si>
    <t>Организован подвоз учащихся сельских школ для участия в ЕГЭ.</t>
  </si>
  <si>
    <t xml:space="preserve">Мероприятие 01.01
Организация 
строительства
</t>
  </si>
  <si>
    <t>Мероприятие по определению начальной максимальной цены предмета аукциона на право заключения договора аренды земельного участка для комплексного освоения территории, договора комплексного развития территорий и договор о развитии территорий</t>
  </si>
  <si>
    <t xml:space="preserve">Мероприятие 01.03
Обеспечение проживающих в городском округе и нуждающихся в жилых помещениях малоимущих граждан жилыми помещениями
</t>
  </si>
  <si>
    <t xml:space="preserve">Основное мероприятие 04.
Обеспечение прав пострадавших граждан-соинвесторов
</t>
  </si>
  <si>
    <t xml:space="preserve">Мероприятие 04.01
Направленные на достижение показателей (без финансирования)
</t>
  </si>
  <si>
    <t>Осуществляется координация решения организационных вопросов по обеспечению прав пострадавших граждан соинвесторов.</t>
  </si>
  <si>
    <t>Итого:</t>
  </si>
  <si>
    <t xml:space="preserve">Мероприятие 07.01
Осуществление отдельных государственных полномочий в части подготовки и направления уведомлений о соответствии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уведомлений  о соответствии  (несоответствии) построенных или </t>
  </si>
  <si>
    <t>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t>
  </si>
  <si>
    <t xml:space="preserve">Основное мероприятие 01.
Оказание государственной поддержки молодым семьям в виде социальных выплат на приобретение 
жилого помещения или на создание объекта индивидуального жилищного строительства
</t>
  </si>
  <si>
    <t xml:space="preserve">Мероприятие 01.01
Реализация мероприятий по обеспечению жильем молодых семей обеспечению жильем молодых семей
</t>
  </si>
  <si>
    <t xml:space="preserve">Свидетельства о праве на получение социальной выплаты на приобретение жилого помещения или создание объекта индивидуального жилищного строительства реализовали 4 семьи. </t>
  </si>
  <si>
    <t>Подпрограмма 3 "Обеспечение жильем детей-сирот и детей, оставшихся без попечения родителей, лиц из числа детей-сирот и детей, оставшихся без попечения родителей"</t>
  </si>
  <si>
    <t xml:space="preserve">Мероприятие 01.01
Предоставление жилых помещений детям-сиротам и детям, оставшимся без попечения родителей, лицам из числа детей-сирот и детей, оставшихся без попечения родителей по договорам найма специализированных жилых помещений
</t>
  </si>
  <si>
    <t xml:space="preserve">Основное мероприятие 01
I этап реализации подпрограммы 4. Компенсация оплаты основного долга по ипотечному жилищному кредиту
</t>
  </si>
  <si>
    <t xml:space="preserve">
</t>
  </si>
  <si>
    <t xml:space="preserve">Мероприятие 01.01
Компенсация оплаты основного долга по ипотечному жилищному кредиту
</t>
  </si>
  <si>
    <t xml:space="preserve">Основное мероприятие 01. 
Предоставление многодетным семьям жилищных субсидий на приобретение жилого помещения или строительство индивидуального жилого дома
</t>
  </si>
  <si>
    <t xml:space="preserve">Мероприятие 01.01
Реализация мероприятий по улучшению жилищных условий многодетных семей
</t>
  </si>
  <si>
    <t>Подпрограмма 8 "Обеспечение жильем отдельных категорий граждан, установленных федеральным законодательством"</t>
  </si>
  <si>
    <t xml:space="preserve">Основное мероприятие 01. 
Оказание государственной поддержки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1941-1945 годов
</t>
  </si>
  <si>
    <t xml:space="preserve">Мероприятие 01.01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
</t>
  </si>
  <si>
    <t>Ветеранов ВОВ, состоящих на учете нуждающихся в городском округе Мытищи, имеющих право на получение мер социальной поддержки по обеспечению жилыми помещениями или получению единовременной денежной выплаты, не имеется.</t>
  </si>
  <si>
    <t>Основное мероприятие 02. Оказание государственной поддержки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</si>
  <si>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Финансирование за счет средств федерального бюджета мероприятий подпрограммы в 2021 году не предусмотрено.</t>
  </si>
  <si>
    <t xml:space="preserve">Мероприятие 02.02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t>
  </si>
  <si>
    <t>Основное мероприятие 03. Оказание государственной поддержки по обеспечению жильем граждан, уволенных с военной службы, и приравненных к ним лиц в соответствии с Федеральным законом от 8 декабря 2010 года № 342-ФЗ «О внесении изменений в Федеральный закон «О статусе военнослужащих» и об обеспечении жилыми помещениями некоторых категорий граждан»</t>
  </si>
  <si>
    <t xml:space="preserve">Мероприятие 03.01
Осуществление полномочий по обеспечению жильем граждан, уволенных с военной службы, и приравненных к ним лиц, в соответствии с Федеральным законом от 8 декабря 2010 года № 342-ФЗ «О внесении изменений в Федеральный закон «О статусе военнослужащих» и об обеспечении жилыми помещениями некоторых категорий граждан»
</t>
  </si>
  <si>
    <t xml:space="preserve">Основное мероприятие
02  «Переселение граждан из аварийного жилищного фонда»
</t>
  </si>
  <si>
    <t xml:space="preserve">Мероприятие 02.01. 
Обеспечение мероприятий по переселению граждан </t>
  </si>
  <si>
    <t>Основное мероприятие F3. Обеспечение устойчивого сокращения непригодного для проживания жилищного фонда</t>
  </si>
  <si>
    <t xml:space="preserve">Мероприятие F3.01
Обеспечение мероприятий по переселению граждан из непригодного для проживания жилищного фонда, признанного аварийным до 01.01.2017. </t>
  </si>
  <si>
    <t>Подпрограмма 2 «Обеспечение мероприятий по переселению граждан из аварийного жилищного фонда Московской области»</t>
  </si>
  <si>
    <t>Произведены расходы на выплату заработной платы с начислениями, оплату услуг связи, чистку и замену ковровых покрытий, приобретение хозяйственных товаров, услуг по оформлению картин в багет.</t>
  </si>
  <si>
    <t>Закупка оборудования и проведение текущего ремонта библиотек.</t>
  </si>
  <si>
    <t xml:space="preserve">Произведены расходы на выплату заработной платы с начислениями, оплату услуг связи и содержание имущества, коммунальных услуг. </t>
  </si>
  <si>
    <t xml:space="preserve"> муниципальной программы городского округа Мытищи
 "Развитие сельского хозяйства" </t>
  </si>
  <si>
    <t>Мероприятие 10.01. Развитие приоритетных отраслей АПК</t>
  </si>
  <si>
    <t>Мероприятие 10.02.
Организация и проведение конкурсов, выставок</t>
  </si>
  <si>
    <t>Основное мероприятие 01. Предотвращение выбытия из оборота земель сельскохозяйственного назначения и развитие мелиоративных систем и гидротехнических сооружений сельскохозяйственного назначения</t>
  </si>
  <si>
    <t>Мероприятие 01.02.
Проведение мероприятий по комплексной борьбе с борщевиком Сосновского</t>
  </si>
  <si>
    <t>Подпрограмма 4 "Обеспечение эпизоотического и ветеринарно - санитарного благополучия"</t>
  </si>
  <si>
    <t xml:space="preserve">Основное мероприятие 01. 
Обеспечение эпизоотического благополучия территории от заноса и распространения заразных, в том числе особо опасных болезней животных, включая африканскую чуму свиней
</t>
  </si>
  <si>
    <t xml:space="preserve">Мероприятие 01.01.
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
</t>
  </si>
  <si>
    <t>Осуществление деятельности по обращению с животными без владельцев.</t>
  </si>
  <si>
    <t>Основное мероприятие Т2.
Федеральный проект «Экспорт продукции агропромышленного комплекса»</t>
  </si>
  <si>
    <t>Мероприятие Т2.01. 
Экспорт продукции агропромышленного комплекса</t>
  </si>
  <si>
    <t>Финансирование в 2021 году не предусмотрено.</t>
  </si>
  <si>
    <t>Основное мероприятие 01. Проведение обследований состояния окружающей среды</t>
  </si>
  <si>
    <t xml:space="preserve">Мероприятие 01.01.
Проведение обследований состояния окружающей среды </t>
  </si>
  <si>
    <t>Проведены мероприятия по охране окружающей среды.</t>
  </si>
  <si>
    <t>Мероприятие  01.04. Мероприятия по мониторингу качества атмосферного воздуха (установка автоматизированных постов наблюдения за атмосферным воздухом на территории жилой застройки муниципального образования и закрытых полигонах твердых коммунальных отходов; обслуживание автоматизированных постов наблюдения за атмосферным воздухом)</t>
  </si>
  <si>
    <t>Мероприятие 01.10. Расходы на очистку береговых зон водоемов</t>
  </si>
  <si>
    <t>Основное мероприятие 03. Вовлечение населения в экологические мероприятия</t>
  </si>
  <si>
    <t>Мероприятие 03.01.
Вовлечение населения в экологические мероприятия</t>
  </si>
  <si>
    <t>Мероприятие 03.02. Изготовление стендов, разъясняющих работу автоматизированных постов наблюдения за атмосферным воздухом; изготовление стендов и брошюр со справочной информацией по мониторингу окружающей среды</t>
  </si>
  <si>
    <t>Основное мероприятие 01. Обеспечение безопасности гидротехнических сооружений и проведение мероприятий по берегоукреплению</t>
  </si>
  <si>
    <t>Мероприятие 01.04.
Расходы на эксплуатацию гидротехнических сооружений, находящихся в собственности муниципального образования, включая разработку необходимой для эксплуатации документации</t>
  </si>
  <si>
    <t>Основное мероприятие 04. Ликвидация последствий засорения водных объектов</t>
  </si>
  <si>
    <t xml:space="preserve">Мероприятие 04.02.
Выполнение комплекса мероприятий по ликвидации последствий засорения водных объектов, находящихся в муниципальной собственности
</t>
  </si>
  <si>
    <t>Основное мероприятие 01. Осуществление отдельных полномочий в области лесных отношений</t>
  </si>
  <si>
    <t>Мероприятие 01.03.
Организация и проведение мероприятий в системе лесного хозяйства</t>
  </si>
  <si>
    <t>Мероприятие 01.04.
Организация и проведение акций по посадке леса</t>
  </si>
  <si>
    <t>Подпрограмма 5 "Региональная программа в области обращения с отходами, в том числе с твердыми коммунальными отходами"</t>
  </si>
  <si>
    <t>Основное мероприятие G1.
Федеральный проект "Чистая страна"</t>
  </si>
  <si>
    <t>Основное мероприятие 01. Информирование населения об основных событиях социально-экономического развития и общественно-политической жизни</t>
  </si>
  <si>
    <t>Основное мероприятие 02. Разработка новых эффективных и высокотехнологичных (интерактивных) информационных проектов, повышающих степень интереса населения и бизнеса к проблематике Московской области по социально значимым темам, в СМИ, на интернет-ресурсах, в социальных сетях и блогосфере</t>
  </si>
  <si>
    <t>Основное мероприятие 07. Организация создания и эксплуатации сети объектов наружной рекламы</t>
  </si>
  <si>
    <t>Основное мероприятие 07. Реализация практик инициативного бюджетирования на территории муниципальных образований Московской области</t>
  </si>
  <si>
    <t>Мероприятие 07.01. Реализация проектов граждан, сформированных в рамках практик инициативного бюджетирования</t>
  </si>
  <si>
    <t>Обеспечение деятельности муниципальных учреждений в сфере молодежной политики.</t>
  </si>
  <si>
    <t>Учреждение реорганизовано в 2020 г. на основании Постановления администрации городского округа Мытищи Московской области от 14.08.2020 №2561 в форме слияния в МБУ МУ "Импульс".</t>
  </si>
  <si>
    <t>1.5.4.</t>
  </si>
  <si>
    <t>Деятельность муниципального бюджетного учреждения «Молодежный центр «Импульс».</t>
  </si>
  <si>
    <t xml:space="preserve">Основное мероприятие 04. 
Корректировка списков кандидатов в присяжные заседатели федеральных судов общей юрисдикции в Российской Федерации
</t>
  </si>
  <si>
    <t>Мероприятие 04.01. Составление (изменение) списков кандидатов в присяжные заседатели федеральных судов общей юрисдикции в Российской Федерации</t>
  </si>
  <si>
    <t>Основное мероприятие 06. Подготовка и проведение Всероссийской переписи населения</t>
  </si>
  <si>
    <t>Мероприятие 06.01. Проведение Всероссийской переписи населения 2020 года</t>
  </si>
  <si>
    <t>Основное мероприятие Е8. Федеральный проект «Социальная активность»</t>
  </si>
  <si>
    <t>Городской округ Мытищи не принимает участие по данному мероприятию в реализации федерального проекта "Социальная активность".</t>
  </si>
  <si>
    <t>13.6</t>
  </si>
  <si>
    <t>2.6</t>
  </si>
  <si>
    <t xml:space="preserve">Основное мероприятие 02
Строительство, реконструкция, капитальный ремонт, приобретение, монтаж и ввод в эксплуатацию объектов водоснабжения на территории муниципальных образований Московской области
</t>
  </si>
  <si>
    <t xml:space="preserve">Мероприятие 02.01 
Строительство и реконструкция объектов водоснабжения.
</t>
  </si>
  <si>
    <t>Перекладка водопроводных сетей</t>
  </si>
  <si>
    <t>Мероприятие 02.02 
Капитальный ремонт, приобретение, монтаж и ввод в эксплуатацию объектов водоснабжения.</t>
  </si>
  <si>
    <t>Мероприятие 02.04 
Создание и восстановление ВЗУ, ВНС и станций водоподготовки, выполняемых в рамках реализации инвестиционных программ ресурс снабжающих организаций Московской области</t>
  </si>
  <si>
    <t>Основное мероприятие F5 Реализация федерального проекта «Чистая вода» в рамках реализации национального проекта «Жилье и городская среда»</t>
  </si>
  <si>
    <t xml:space="preserve">Итого </t>
  </si>
  <si>
    <t xml:space="preserve">Мероприятие F5. 01
Строительство и реконструкция (модернизация) объектов питьевого водоснабжения. 
</t>
  </si>
  <si>
    <t>Основное мероприятие 01 - Строительство, реконструкция (модернизация), капитальный ремонт, приобретение, монтаж и ввод в эксплуатацию объектов очистки сточных вод на территории муниципальных образований Московской области</t>
  </si>
  <si>
    <t xml:space="preserve">Мероприятие 01.01
Организация в границах городского округа водоотведения
</t>
  </si>
  <si>
    <t>Мероприятие 01.03 
Капитальный ремонт объектов очистки сточных вод</t>
  </si>
  <si>
    <t>Основное мероприятие F1 - Реализация федерального проекта «Жилье» в рамках национального проекта «Жилье и городская среда»</t>
  </si>
  <si>
    <t>Мероприятие F1.01. Стимулирование программ развития жилищного строительства субъектов Российской Федерации.</t>
  </si>
  <si>
    <t xml:space="preserve">Основное мероприятие 05 
Мониторинг разработки и утверждения схем водоснабжения и водоотведения, теплоснабжения, а также программ комплексного развития систем коммунальной инфраструктуры городских округов
</t>
  </si>
  <si>
    <t xml:space="preserve">Мероприятие 05.01                          Утверждение схем теплоснабжения городских округов 
(актуализированных схем теплоснабжения городских округов)
</t>
  </si>
  <si>
    <t xml:space="preserve">Мероприятие 05.02                          Утверждение схем водоснабжения и водоотведения городских округов (актуализированных схем водоснабжения и водоотведения городских округов)                     </t>
  </si>
  <si>
    <t>Мероприятие 05.03                       Утверждение программ комплексного развития систем коммунальной инфраструктуры городских округов</t>
  </si>
  <si>
    <t>Основное мероприятие 01
"Повышение энергетической эффективности муниципальных учреждений Московской области"</t>
  </si>
  <si>
    <t>Мероприятие 01.01 
Установка (модернизация) ИТП с установкой теплообменника отопления и аппаратуры управления отоплением</t>
  </si>
  <si>
    <t>Мероприятие 01.10.
Установка, замена, поверка приборов учёта энергетических ресурсов на объектах бюджетной сферы</t>
  </si>
  <si>
    <t>Основное мероприятие 02.               Организация учёта энергоресурсов в жилищном фонде Московской области</t>
  </si>
  <si>
    <t>Мероприятие 02.01   
Установка, замена, поверка общедомовых приборов учёта энергетических ресурсов в многоквартирных домах.</t>
  </si>
  <si>
    <t>Основное мероприятие 03. Повышение энергетической эффективности многоквартирных домов</t>
  </si>
  <si>
    <t>Мероприятие 03.01
Организация работы с УК по подаче заявлений в ГУ МО "Государственная жилищная инспекция Московской области"</t>
  </si>
  <si>
    <t>Основное мероприятие 01. Создание условий для реализации полномочий органов местного самоуправления</t>
  </si>
  <si>
    <t>Мероприятие 01.01       
Создание административных комиссий, уполномоченных рассматривать дела об административных правонарушениях в сфере благоустройства</t>
  </si>
  <si>
    <t>Мероприятие 01.02       
Расходы на обеспечение деятельности (оказание услуг) муниципальных учреждений в сфере жилищно-коммунального хозяйства</t>
  </si>
  <si>
    <t>Мероприятие 01.04 
Организация в границах городского округа электро-, тепло-, газо- и водоснабжения населения, водоотведения, снабжения населения топливом</t>
  </si>
  <si>
    <t>Содержание и ремонт  колодцев</t>
  </si>
  <si>
    <t>Городской округ Мытищи не принимает участие в федеральном проекте «Обеспечение устойчивого сокращения непригодного для проживания жилищного фонда» и  адресной программе Московской области «Переселение граждан из аварийного жилищного фонда в Московской области на 2016-2021 годы».</t>
  </si>
  <si>
    <t>Мероприятие 03.01
Предоставление гражданам субсидий на оплату жилого помещения и коммунальных услуг</t>
  </si>
  <si>
    <t>Мероприятие 03.02
Обеспечение предоставления гражданам субсидий на оплату жилого помещения и коммунальных услуг</t>
  </si>
  <si>
    <t>Мероприятие 10.02 Проведение мероприятий, проводимых в сфере социальной защиты населения, посвященных знаменательным событиям и памятным датам, установленным в Российской Федерации и в Московской области</t>
  </si>
  <si>
    <t>Мероприятие 18.03 Организация выплаты пенсии за выслугу лет лицам, замещающим муниципальные должности и должности муниципальной службы, в связи с выходом на пенсию</t>
  </si>
  <si>
    <t>Мероприятие 19.01 Оказание мер социальной поддержки отдельным категориям граждан</t>
  </si>
  <si>
    <t>Мероприятие 19.01.01
Оказание единовременной материальной помощи жителям городского округа Мытищи, оказавшимся в трудной жизненной и кризисной ситуациях</t>
  </si>
  <si>
    <t>Мероприятие 20.01
Финансирование расходов на осуществление деятельности муниципальных учреждений, оказывающих социальные услуги гражданам старшего возраста</t>
  </si>
  <si>
    <t>Мероприятие 20.04
Возмещение расходов на материально-техническое обеспечение клубов "Активное долголетие"</t>
  </si>
  <si>
    <t>Мероприятие 02.01 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t>
  </si>
  <si>
    <t xml:space="preserve">Мероприятие 02.01.01
Создание безбарьерной среды в учреждениях культуры </t>
  </si>
  <si>
    <t>Мероприятие 02.01.02
Создание безбарьерной среды на спортивных объектах</t>
  </si>
  <si>
    <t>Мероприятие 02.01.03
Создание безбарьерной среды в учреждениях для подростков и молодежи</t>
  </si>
  <si>
    <t>Мероприятие 02.01.04
Занижение бордюрного камня при заезде с проезжей части на тротуар</t>
  </si>
  <si>
    <t>Мероприятие 02.01.05
Организация парковочных мест для инвалидов</t>
  </si>
  <si>
    <t>Мероприятие 02.03. Мероприятия по созданию в дошкольных образовательных, общеобразовательных организациях, организациях дополнительного образования детей (в том числе в организациях, осуществляющих образовательную деятельность по адаптированным основным общеобразовательным программам) условий для получения детьми-инвалидами качественного образования</t>
  </si>
  <si>
    <t>Мероприятие 02.04. Повышение доступности объектов культуры, спорта, образования для инвалидов и маломобильных групп населения</t>
  </si>
  <si>
    <t>Мероприятие 02.04.01
Повышение доступности объектов образования</t>
  </si>
  <si>
    <t>Мероприятие 03.01 Обеспечение реабилитации инвалидов социально-культурными методами и методами физической культуры и спорта</t>
  </si>
  <si>
    <t>Мероприятие 03.01.01
Выездные мероприятия в специализированных учреждениях</t>
  </si>
  <si>
    <t>Мероприятие 03.01.03
Проведение физкультурно-спортивного праздника «Шаг вперед» и соревнований по различным видам спорта для людей с ограниченными возможностями здоровья</t>
  </si>
  <si>
    <t>Мероприятие 05.01. Мероприятия по организации отдыха детей в каникулярное время</t>
  </si>
  <si>
    <t>Мероприятие 05.01.01. Организация питания детей в оздоровительных лагерях с дневным пребыванием, организованных на базе общеобразовательных организаций в период летних каникул</t>
  </si>
  <si>
    <t>Мероприятие 05.01.02
Организация отдыха и оздоровления детей и подростков в оздоровительных учреждениях военно-патриотической направленности</t>
  </si>
  <si>
    <t>Мероприятие 05.01.03. Организация летних туристических экспедиций ДЦ «Турист»</t>
  </si>
  <si>
    <t>Мероприятие 05.02.
Обеспечение бесплатными путевками в организации отдыха и оздоровления детей, находящихся в трудной жизненной ситуации, детей-инвалидов, а также бесплатным проездом на междугородном транспорте к месту нахождения санаторно-курортной организации и организации отдыха детей и их оздоровления и обратно</t>
  </si>
  <si>
    <t>Мероприятие 05.02.01 
Обеспечение путевками отдельных категорий детей городского округа Мытищи в организации отдыха детей и их оздоровления</t>
  </si>
  <si>
    <t>Мероприятие 05.02.02. Обеспечение бесплатными путевками в организации отдыха и оздоровления детей, находящихся в трудной жизненной ситуации, детей-инвалидов, а также бесплатным проездом на междугородном транспорте к месту нахождения санаторно-курортной организации и организации отдыха детей и их оздоровления и обратно</t>
  </si>
  <si>
    <t>Мероприятие 05.03.
Компенсация стоимости путевок для детей из многодетных семей, детей-инвалидов и сопровождающего их лица, иных категорий лиц из числа детей, находящихся в трудной жизненной ситуации, 50-процентная компенсация стоимости путевок организациям и индивидуальным предпринимателям, состоящим на учете в налоговых органах Московской области</t>
  </si>
  <si>
    <t>Мероприятие 05.03.01. Частичная компенсация стоимости путевки для детей, граждан РФ, имеющих постоянное место жительства на территории городского округа Мытищи</t>
  </si>
  <si>
    <t>Мероприятие 05.03.02.
Компенсация стоимости путевок для детей из многодетных семей, детей-инвалидов и сопровождающего их лица, иных категорий лиц из числа детей, находящихся в трудной жизненной ситуации, 50-процентная компенсация стоимости путевок организациям и индивидуальным предпринимателям, состоящим на учете в налоговых органах Московской области</t>
  </si>
  <si>
    <t>Мероприятие 01.01. Мероприятия по участию в расследовании несчастных случаев с тяжелыми последствиями представителей органов местного самоуправления муниципальных образований Московской области и центральных исполнительных органов государственной власти Московской области</t>
  </si>
  <si>
    <t>Мероприятие 01.01. Оказание финансовой поддержки общественным объединениям инвалидов, а также территориальным подразделениям, созданным общероссийскими общественными объединениями инвалидов</t>
  </si>
  <si>
    <t>Мероприятие 01.02.
Предоставление субсидии СО НКО в сфере социальной защиты населения</t>
  </si>
  <si>
    <t>Мероприятие 01.06.
Предоставление субсидии СО НКО, реализующим основные образовательные программы начального общего, основного общего и среднего общего образования в качестве основного вида деятельности</t>
  </si>
  <si>
    <t>Мероприятие 02.01. Предоставление имущественной и консультационной поддержки СО НКО</t>
  </si>
  <si>
    <t xml:space="preserve">Мероприятие 02.02. Предоставление информационной поддержки, организация и проведение конференций, совещаний, круглых столов, семинаров, тренингов, форумов, образовательных программ и других просветительских мероприятий по вопросам деятельности СО НКО </t>
  </si>
  <si>
    <t>внебюджетные средства</t>
  </si>
  <si>
    <t>Подпрограмма 2 «Развитие музейного дела и народных художественных промыслов в Московской области»</t>
  </si>
  <si>
    <t>Подпрограмма 3 «Развитие библиотечного дела в Московской области»</t>
  </si>
  <si>
    <t>Подпрограмма 4 «Развитие профессионального искусства, гастрольно-концертной и культурно-досуговой деятельности, кинематографии в Московской области»</t>
  </si>
  <si>
    <t>Подпрограмма 7 «Развитие архивного дела в Московской области»</t>
  </si>
  <si>
    <t>Подпрограмма 7 «Улучшение жилищных условий отдельных категорий многодетных семей»</t>
  </si>
  <si>
    <t>Подпрограмма 4 «Развитие потребительского рынка и услуг на территории муниципального образования Московской области»</t>
  </si>
  <si>
    <t>Подпрограмма 7. "Развитие добровольничества (волонтерства) в Московской области"</t>
  </si>
  <si>
    <t>Подпрограмма 1 «Профилактика преступлений и иных правонарушений»</t>
  </si>
  <si>
    <t>Подпрограмма 7 «Развитие добровольничества (волонтерства) в Московской области»</t>
  </si>
  <si>
    <t>Объекты</t>
  </si>
  <si>
    <t>7.4</t>
  </si>
  <si>
    <t>Основное мероприятие 02. Организация транспортного обслуживания населения по муниципальным маршрутам регулярных перевозок по регулируемым тарифам в соответствии с муниципальными контрактами и договорами на выполнение работ по перевозке пассажиров</t>
  </si>
  <si>
    <t>Мероприятие 02.01. 
Организация транспортного обслуживания населения по муниципальным маршрутам регулярных перевозок по регулируемым тарифам автомобильным транспортом в соответствии с муниципальными контрактами и договорами на выполнение работ по перевозке пассажиров</t>
  </si>
  <si>
    <t>Мероприятие 02.03.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автомобильного транспорта)</t>
  </si>
  <si>
    <t>Транспортное обслуживание.</t>
  </si>
  <si>
    <t>Основное мероприятие 02. Строительство и реконструкция автомобильных дорог местного значения</t>
  </si>
  <si>
    <t>Мероприятие 02.02
Финансирование работ по строительству (реконструкции) объектов дорожного хозяйства местного значения за счет средств местного бюджета</t>
  </si>
  <si>
    <t>ПИР и обустройство велосипедных дорожек</t>
  </si>
  <si>
    <t>Основное мероприятие 05
Ремонт, капитальный ремонт сети автомобильных дорог, мостов и путепроводов местного значения</t>
  </si>
  <si>
    <t>Мероприятие 05.02 
Финансирование работ по капитальному ремонту и ремонту автомобильных дорог общего пользования местного значения за счет средств местного бюджета</t>
  </si>
  <si>
    <t>Капитальный ремонт дорог.</t>
  </si>
  <si>
    <t>2.2.1</t>
  </si>
  <si>
    <t>2.2.2</t>
  </si>
  <si>
    <t>Содержание и ремонт объектов улично-дорожной сети.</t>
  </si>
  <si>
    <t>Экспертиза проектно-сметной документации объектов транспортной сети городского округа Мытищи, подготовка и согласование исходно-разрешительной документации</t>
  </si>
  <si>
    <t>Мероприятие 05.06. 
Мероприятия по обеспечению безопасности дорожного движения</t>
  </si>
  <si>
    <t>Обеспечение безопасности дорожного движения.</t>
  </si>
  <si>
    <t>2.4.1</t>
  </si>
  <si>
    <t>2.4.2</t>
  </si>
  <si>
    <t xml:space="preserve">Поддержание и обновление базы данных картографического модуля </t>
  </si>
  <si>
    <t>2.4.3</t>
  </si>
  <si>
    <t>2.4.4</t>
  </si>
  <si>
    <t>2.4.5</t>
  </si>
  <si>
    <t>2.4.6</t>
  </si>
  <si>
    <t>2.4.7</t>
  </si>
  <si>
    <t>2.4.8</t>
  </si>
  <si>
    <t>Мероприятие 05.07 
Создание и обеспечение функционирования парковок (парковочных мест)</t>
  </si>
  <si>
    <t>2.5.1</t>
  </si>
  <si>
    <t>2.5.2</t>
  </si>
  <si>
    <t xml:space="preserve">Содержание и благоустройство парковочных мест. </t>
  </si>
  <si>
    <t>Выполнены работы по содержанию открытой муниципальной автостоянки по адресу: ул. Коминтерна 
д. 24.</t>
  </si>
  <si>
    <t>Мероприятие 1.1.1. Проведение мероприятий в соответствии с Планом работы Антитеррористической комиссии  городского округа Мытищи на 2020 год</t>
  </si>
  <si>
    <t xml:space="preserve">Деятельность учреждений культуры направлена на предотвращение, предупреждение негативных явлений в молодежной среде, профилактику национального экстремизма и формирование культуры межнационального общения, создание условий для эстетического воспитания и образования творческой самореализации, воспитания духовности, патриотизма, формирование здорового образа жизни и гражданской культуры населения, комплексного подхода к формированию толерантного отношения подростков и молодежи к гражданам любой национальности.   </t>
  </si>
  <si>
    <t>Мероприятие 4.1. Оказание услуг по предоставлению видеоизображения для системы технологического обеспечения региональной общественной безопасности и оперативного управления «Безопасный регион»</t>
  </si>
  <si>
    <t xml:space="preserve">Проведены рабочие встречи с руководителями торговых объектов, объектов общественного питания и бытовых услуг, расположенных на территории городского округа Мытищи, проведены работы по подключению к системе «Безопасный регион». Интеграция существующих систем видеонаблюдения коммерческого объекта к системе «Безопасный регион». 
</t>
  </si>
  <si>
    <t>Постоянно при проведении каждого мероприятия.
На официальном сайте администрации городского округа Мытищи размещена социальная реклама, направленная на профилактику противоправного поведения подростков. В газете «Неделя в округе» опубликована 1 статья, телеканалом «1 Мытищинский» записано интервью, посвященное вопросам профилактики потребления алкоголя, ПАВ, наркотиков. Проведен прямой эфир на телеканале «1 Мытищинский» «Диалог с властью». Видеоролики профилактической направленности и заседания Комиссии транслируются на местном ТВ и светодиодных экранах округа. Информация о проводимых комиссией мероприятиях размещается на официальных страницах в социальных сетях. Отчеты о деятельности комиссии и управления по делам несовершеннолетних администрации г.о.Мытищи заслушивались на заседании Совета депутатов округа, на комиссии по профилактике коррупционных и иных правонарушений.</t>
  </si>
  <si>
    <t>Проведено консультирование граждан по телефону «горячей» линии «Ребенок в опасности». По всем сообщениям, содержащим информацию о неблагополучии, приняты меры оперативного реагирования. Поступило 78 обращений, заявлений и жалоб граждан. По обращениям и поступающей информации организуются межведомственные выезды. Проведена работа по раннему выявлению нарушения прав несовершеннолетних.</t>
  </si>
  <si>
    <t>Мероприятие 5.2. Проведение антинаркотических мероприятий с использованием профилактических программ, одобренных Министерством образования Московской области</t>
  </si>
  <si>
    <t>5.3.</t>
  </si>
  <si>
    <t>Мероприятие 5.3. Обучение педагогов и волонтеров методикам проведения профилактических занятий с использованием программ, одобренных Министерством образования Московской области</t>
  </si>
  <si>
    <t>5.4.</t>
  </si>
  <si>
    <t>5.5.</t>
  </si>
  <si>
    <t>Мероприятие 5.5. Организация и проведение на территории городского округа антинаркотических месячников, приуроченных к Международному дню борьбы с наркоманией и наркобизнесом и к проведению в образовательных организациях социально-психологического и медицинского тестирования</t>
  </si>
  <si>
    <t>Мероприятие 7.3. Оформление земельных участков под кладбищами в муниципальную собственность, включая создание новых кладбищ</t>
  </si>
  <si>
    <t xml:space="preserve">Мероприятие 1.1. Подготовка должностных лиц по вопросам гражданской обороны, предупреждения и ликвидации чрезвычайных ситуаций.
(УМЦ ГКУ «Специальный центр «Звенигород», др. специализированные учебные учреждения, оплата проживания во время прохождения обучения.)
</t>
  </si>
  <si>
    <t>Мероприятие 1.6. Создание резервов материальных ресурсов для ликвидации ЧС на территории муниципального образования</t>
  </si>
  <si>
    <t>1.8.1.</t>
  </si>
  <si>
    <t>1.8.2.</t>
  </si>
  <si>
    <t>Основное мероприятие 02. Выполнение мероприятий по безопасности населения на водных объектах, расположенных на территории муниципального образования Московской области</t>
  </si>
  <si>
    <t>Мероприятие 2.1.3. Проведение лабораторных исследований анализов воды, песка, почвы, земли и иловых осадков</t>
  </si>
  <si>
    <t>Подпрограмма 3. "Развитие и совершенствование систем оповещения и информирования населения муниципального образования  Московской области"</t>
  </si>
  <si>
    <t xml:space="preserve">Основное мероприятие 01. Создание, развитие и поддержание в постоянной готовности систем оповещения населения об опасностях, возникающих при военных конфликтах или вследствие этих конфликтов, а также при чрезвычайных ситуациях природного и техногенного характера (происшествиях) на территории муниципального образования Московской области
</t>
  </si>
  <si>
    <t>Мероприятие 1.1.3. Содержание и ремонт систем информирования и оповещения при чрезвычайных ситуациях или об угрозе возникновения чрезвычайных ситуаций, военных действий</t>
  </si>
  <si>
    <t>Подпрограмма 4. "Обеспечение пожарной безопасности на территории муниципального образования Московской области"</t>
  </si>
  <si>
    <t>Мероприятие 2.3. Организация и выполнение мероприятий, предусмотренных планом гражданской обороны защиты населения муниципального образования Московской области (в том числе разработка Плана)</t>
  </si>
  <si>
    <t>Основное мероприятие 02. Создание многофункциональных индустриальных парков, технологических парков, промышленных площадок</t>
  </si>
  <si>
    <t xml:space="preserve">Мероприятие 02.01. Стимулирование инвестиционной деятельности муниципальных образований.
</t>
  </si>
  <si>
    <t>Мероприятие 02.02. Привлечение резидентов на территорию индустриальных парков, технопарков, промышленных
площадок на долгосрочной основе</t>
  </si>
  <si>
    <t xml:space="preserve">Мероприятие 02.03. Создание многофункциональных индустриальных парков, промышленных площадок, в том числе - развитие энергетической, инженерной и транспортной инфраструктуры; участие в выставочно-ярмарочных мероприятиях, форумах, направленных на повышение конкурентоспособности и инвестиционной привлекательности;
- организация работы с возможными участниками для заключения соглашений об участии сторон государственного-частного партнерства в реализации проектов; - формирование реестра реализуемых инвестиционных проектов, ввод информации в систему ЕАС ПИП.
</t>
  </si>
  <si>
    <t xml:space="preserve">Мероприятие 02.04. Заключение договоров купли-продажи (долгосрочной аренды) земельных участков/помещений для организации производственной деятельности
</t>
  </si>
  <si>
    <t xml:space="preserve">Мероприятие 02.05. Создание многофункциональных индустриальных парков, технопарков, промышленных площадок
</t>
  </si>
  <si>
    <t>Мероприятие 02.06. Поиск инвесторов, подготовка коммерческих предложений; организация мероприятий с презентацией муниципального образования; проведение личных встреч Главы с представителями бизнеса</t>
  </si>
  <si>
    <t>Мероприятие 07.01. Проведение мероприятий по погашению задолженности по выплате заработной платы в Московской области</t>
  </si>
  <si>
    <t>Проведен мониторинг о задолженности по заработной плате среди организаций бюджетного и внебюджетного сектора экономики, информация направляется в Министерство социального развития Московской области.</t>
  </si>
  <si>
    <t>Мероприятие 07.02.                                              Проведение выставок вакансий.</t>
  </si>
  <si>
    <t>Мероприятие 07.03.                                                Создание новых рабочих мест за счет проводимых мероприятий направленных на расширение имеющихся производств.</t>
  </si>
  <si>
    <t>Мероприятие 07.05.                                                     Заключение трехстороннего соглашения об увеличении заработной платы.</t>
  </si>
  <si>
    <t xml:space="preserve">Осуществлен мониторинг предприятий округа с целью получения оперативной информации о заработной плате. </t>
  </si>
  <si>
    <t xml:space="preserve">Основное мероприятие 01. Реализация комплекса мер по развитию сферы закупок в соответствии с Федеральным законом № 44-ФЗ </t>
  </si>
  <si>
    <t xml:space="preserve">Мероприятие 01.01.
Привлечение специализированной организации к осуществлению закупок </t>
  </si>
  <si>
    <t>В целях повышения эффективности, при проведении конкурентных процедур, заказчики на основе контракта вправе привлекать специализированные организации.</t>
  </si>
  <si>
    <t>Основное мероприятие 02. Развитие конкурентной среды в рамках Федерального закона № 44-ФЗ</t>
  </si>
  <si>
    <t>Мероприятие 02.01. Информирование общественности о предполагаемых потребностях в товарах (работах, услугах) в рамках размещения информации об осуществлении закупок и проведении иных конкурентных процедур</t>
  </si>
  <si>
    <t>Проведена разъяснительная работа среди потенциальных участников закупок, имеющих положительный опыт работы на территории  муниципального образования, Московской области, для их привлечения к участию в закупках в целях расширения конкурентной среды и увеличения количества участников на торгах.</t>
  </si>
  <si>
    <t xml:space="preserve">Мероприятие 02.02. Разработка и актуализация правовых актов в сфере закупок
</t>
  </si>
  <si>
    <t>Мероприятие 02.03. Анализ и мониторинг закупочной деятельности заказчиков</t>
  </si>
  <si>
    <t>Проведен мониторинг и анализ информации и документов о закупках, участие в вебинарах в сфере закупок.</t>
  </si>
  <si>
    <t xml:space="preserve">Мероприятие 02.04. Организация проведения совместных закупок
</t>
  </si>
  <si>
    <t>Мероприятие 04.01. Формирование и изменение перечня рынков для содействия развитию конкуренции в муниципальном образовании Московской области</t>
  </si>
  <si>
    <t xml:space="preserve">Мероприятие 04.02. Разработка и корректировка плана мероприятий («дорожной карты») по содействию развитию конкуренции в муниципальном образовании Московской области </t>
  </si>
  <si>
    <t xml:space="preserve">Действует утвержденный План мероприятий ("дорожная карта") по содействию развитию конкуренции в городском округе Мытищи Московской области на 2019-2022 годы. </t>
  </si>
  <si>
    <t>Мероприятие 04.03. Проведение мониторинга состояния и развития конкурентной среды на рынках товаров, работ и услуг на территории муниципального образования Московской области и анализ его результатов</t>
  </si>
  <si>
    <t>Мероприятие 04.04. Подготовка ежегодного доклада «Информационный доклад о внедрении стандарта развития конкуренции на территории муниципального образования Московской области»</t>
  </si>
  <si>
    <t>"Информационный доклад о внедрении Стандарта содействия развитию конкуренции на территории городского округа Мытищи Московской области в 2020 году" сформирован в феврале 2021 года уполномоченным органом по внедрению Стандарта развития конкуренции.</t>
  </si>
  <si>
    <t>4.5.</t>
  </si>
  <si>
    <t>Мероприятие 04.05. Информирование субъектов предпринимательской деятельности и потребителей товаров, работ и услуг о состоянии конкурентной среды и деятельности по содействию развитию конкуренции</t>
  </si>
  <si>
    <t>Мероприятие 02.01.                                         Частичная компенсация субъектам малого и среднего предпринимательства затрат на уплату первого взноса (аванса) при заключении договора лизинга</t>
  </si>
  <si>
    <t>Мероприятие 02.02.                                                    Частичная компенсация субъектам малого и среднего предпринимательства затрат, связанных с приобретением оборудования в целях создания и (или) развития либо модернизации производства товаров (работ, услуг)</t>
  </si>
  <si>
    <t>Мероприятие 2.2.1. Содействие развитию малого и среднего предпринимательства</t>
  </si>
  <si>
    <t>Мероприятие 2.2.2. Частичная компенсация субъектам малого и среднего предпринимательства затрат, связанных с приобретением оборудования в целях создания и (или) развития либо модернизации производства товаров (работ, услуг)</t>
  </si>
  <si>
    <t xml:space="preserve">Подпрограмма 4 «Развитие потребительского рынка и услуг на территории муниципального образования Московской области» </t>
  </si>
  <si>
    <t>Основное мероприятие 01.                      Развитие потребительского рынка и услуг на территории муниципального образования Московской области</t>
  </si>
  <si>
    <t>Мероприятие 01.01.                                                              Содействие вводу (строительству) новых современных объектов потребительского рынка и услуг</t>
  </si>
  <si>
    <t>Мероприятие 01.02.                                                Организация и проведение ярмарок с участием субъектов малого и среднего предпринимательства и производителей сельскохозяйственной продукции Московской области</t>
  </si>
  <si>
    <t>Мероприятие 01.03. Организация и проведение «социальных» акций для ветеранов и инвалидов Великой Отечественной войны, социально незащищенных категорий граждан с участием хозяйствующих субъектов, осуществляющих деятельность в сфере потребительского рынка и услуг</t>
  </si>
  <si>
    <t>Мероприятие 01.05. Разработка, согласование и утверждение в муниципальном образовании Московской области схем размещения нестационарных торговых объектов, а также демонтаж нестационарных торговых объектов, размещение которых не соответствует схеме размещения нестационарных торговых объектов</t>
  </si>
  <si>
    <t>Мероприятие 1.6. Создание условий для обеспечения жителей городского округа услугами связи, общественного питания, торговли и бытового обслуживания</t>
  </si>
  <si>
    <t xml:space="preserve">Мероприятие 1.6.1. Проведение ежегодного фестиваля «Чаепитие в Мытищах» </t>
  </si>
  <si>
    <t>Мероприятие 1.6.2. Проведение конкурсов профессионального мастерства</t>
  </si>
  <si>
    <t>Мероприятие 1.6.3. Проведение мероприятий по развитию потребительского рынка</t>
  </si>
  <si>
    <t>Мероприятие 1.6.4. Демонтаж незаконно установленных торговых объектов на территории городского округа Мытищи</t>
  </si>
  <si>
    <t>Основное мероприятие 02. Развитие сферы общественного питания на территории муниципального образования Московской области</t>
  </si>
  <si>
    <t>Мероприятие 02.01. Содействие увеличению уровня обеспеченности населения муниципального образования Московской области предприятиями общественного питания</t>
  </si>
  <si>
    <t xml:space="preserve">Основное мероприятие 03. Развитие сферы бытовых услуг на территории муниципального образования Московской области
</t>
  </si>
  <si>
    <t>Мероприятие 03.01. Содействие увеличению уровня обеспеченности населения муниципального образования Московской области предприятиями бытового обслуживания</t>
  </si>
  <si>
    <t>Мероприятие 03.02. Развитие объектов дорожного и придорожного сервиса (автосервис, шиномонтаж, автомойка, автокомплекс, автотехцентр) на территории муниципального образования Московской области</t>
  </si>
  <si>
    <t xml:space="preserve">Производились консультирование граждан по вопросам защиты прав потребителей, а так же рассмотрение обращений и жалоб. </t>
  </si>
  <si>
    <t>Средства бюджета городского округа  Мытищи</t>
  </si>
  <si>
    <t>На основании поступающих жалоб обращения в суд не направлялись.</t>
  </si>
  <si>
    <t>Оплата услуг и текущих обязательств учреждений, занимающихся управлением имущественного комплекса.</t>
  </si>
  <si>
    <t>Осуществлены расходы на заработную плату работникам МБУ "УГИО", а также закупки для обеспечения деятельности учреждения, в соответствии с планом графиком закупок.</t>
  </si>
  <si>
    <t xml:space="preserve">Оплата услуг ресурсоснабжающих организаций </t>
  </si>
  <si>
    <t>Ремонт муниципальных жилых (нежилых) помещений, в том числе замена сантехнического, газового и электрооборудования, установка ИПУ энергоресурсов, проведение дезинфекции, дезинсекции и дератизации, вывозу и утилизации бесхозяйного имущества и мусора</t>
  </si>
  <si>
    <t>Осуществлена оплата труда сотрудников, обеспечивающих выполнение государственных полномочий.</t>
  </si>
  <si>
    <t>Погашение и обслуживание кредитов исполнялось своевременно и в полном объеме.</t>
  </si>
  <si>
    <t>Обеспечено функционирование органов местного самоуправления и учреждений городского округа Мытищи. Своевременное и качественное  материально-техническое обеспечение. Произведены расходы: на выплату заработной платы с начислениями; за услуги связи и интернет; за коммунальные услуги.</t>
  </si>
  <si>
    <t xml:space="preserve">Мероприятие 1.3. Комитеты и отраслевые управления при администрации </t>
  </si>
  <si>
    <t>Проведены судебные оценочные экспертизы.</t>
  </si>
  <si>
    <t>Произведены расходы на материально-техническое и транспортное обеспечение деятельности органов местного самоуправления.</t>
  </si>
  <si>
    <t>Мероприятие 01.09. Взносы в уставной капитал муниципальных предприятий</t>
  </si>
  <si>
    <t>1.9.</t>
  </si>
  <si>
    <t>Осуществлены компенсационные выплаты на возмещение затрат старостам сельских населенных пунктов, связанных с материально-техническим и организационным обеспечением деятельности старост.</t>
  </si>
  <si>
    <t>1.10.</t>
  </si>
  <si>
    <t>Мероприятие E4.15. Государственная поддержка образовательных организаций в целях оснащения (обновления) их компьютерным, мультимедийным, презентационным оборудованием и программным обеспечением в рамках эксперимента по модернизации начального общего, основного общего и среднего общего образования</t>
  </si>
  <si>
    <t>Мероприятие E4.16. Обновление и техническое обслуживание (ремонт) средств (программного обеспечения и оборудования), приобретенных в рамках предоставленной субсидии на государственную поддержку образовательных организаций в целях оснащения (обновления) их компьютерным, мультимедийным, презентационным оборудованием и программным обеспечением в рамках эксперимента по модернизации начального общего, основного общего и среднего общего образования</t>
  </si>
  <si>
    <t xml:space="preserve">Основное мероприятие 01 «Благоустройство общественных территорий муниципальных образований
Московской области»
</t>
  </si>
  <si>
    <t>Средства Дорожного фонда Московской области</t>
  </si>
  <si>
    <t xml:space="preserve">Мероприятие 01.06:
Устройство контейнерных площадок
</t>
  </si>
  <si>
    <t>Мероприятие 01.08
Приобретение коммунальной техники за счет местного бюджета</t>
  </si>
  <si>
    <t>,</t>
  </si>
  <si>
    <t xml:space="preserve">Мероприятие 01.10:
Обустройство и установка детских игровых площадок на территории муниципальных образований Московской области за счет средств местного бюджета 
</t>
  </si>
  <si>
    <t xml:space="preserve">Мероприятие 01.12:
Устройство и капитальный ремонт электросетевого хозяйства, систем наружного освещения в рамках реализации проекта "Светлый город" за счет средств местного бюджета
</t>
  </si>
  <si>
    <t xml:space="preserve">Мероприятие 01.14: 
Ремонт дворовых территорий за счет средств местного бюджета
</t>
  </si>
  <si>
    <t xml:space="preserve">Мероприятие 01.15:
Благоустройство общественных территорий
</t>
  </si>
  <si>
    <t>Благоустройство общественных территорий</t>
  </si>
  <si>
    <t>Благоустройство ЦПКиО</t>
  </si>
  <si>
    <t>Благоустройство ограждений, вдоль центральных (центральных) улиц</t>
  </si>
  <si>
    <t>Экспертиза проектно-сметной документации, строительный контроль, лабораторные исследования качества работ по ремонту дворовых и общественных территорий, объектов КБДТ</t>
  </si>
  <si>
    <t>1.7</t>
  </si>
  <si>
    <t xml:space="preserve">Мероприятие 01.16: 
Комплексное благоустройство дворовых территорий
</t>
  </si>
  <si>
    <t>1.8</t>
  </si>
  <si>
    <t>Мероприятия 01.20 
Реализация мероприятий по благоустройству территории прилегающих к железнодорожным станциям</t>
  </si>
  <si>
    <t>1.9</t>
  </si>
  <si>
    <t>Мероприятие 01.21 
Ямочный ремонт асфальтового покрытия дворовых территорий</t>
  </si>
  <si>
    <t>1.10</t>
  </si>
  <si>
    <t>Мероприятия 01.25 
Создание и ремонт пешеходных коммуникаций</t>
  </si>
  <si>
    <t>Основное мероприятие F2- «формирование комфортной городской среды» национального проекта «Жилье и городская среда»</t>
  </si>
  <si>
    <t xml:space="preserve">Мероприятие F2.03:
Реализация программ формирования современной городской среды в части благоустройства общественных территорий
</t>
  </si>
  <si>
    <t>Благоустройство Центрального парка культуры и отдыха.</t>
  </si>
  <si>
    <t>Благоустройство территории Центрального парка культуры и отдыха в городском округе Мытищи Московской области (этап 1), по адресу: Московская область, г. Мытищи, ул. Мира, 2А с 13</t>
  </si>
  <si>
    <t xml:space="preserve">Мероприятие F2.07: 
Реализация программ формирования современной городской среды в части достижения основного результата по благоустройству общественных территорий
</t>
  </si>
  <si>
    <t xml:space="preserve">Мероприятие F2.08:
Ремонт дворовых территорий
</t>
  </si>
  <si>
    <t>Основное мероприятие 01: Обеспечение комфортной среды проживания на территории муниципального образования</t>
  </si>
  <si>
    <t xml:space="preserve">Мероприятие 01.01: 
Содержание, ремонт объектов благоустройства, в т.ч. озеленение территорий
</t>
  </si>
  <si>
    <t xml:space="preserve">Средства бюджета городского округа Мытищи
</t>
  </si>
  <si>
    <t>Мероприятие 01.03:
Организация благоустройства территории городского округа в части ремонта асфальтового покрытия дворовых территорий</t>
  </si>
  <si>
    <t xml:space="preserve">Мероприятие 01.04:
Расходы на обеспечение деятельности (оказание услуг) муниципальных учреждений в сфере благоустройства
</t>
  </si>
  <si>
    <t xml:space="preserve">Мероприятие 01.05:
Организация оплачиваемых общественных работ, субботников
</t>
  </si>
  <si>
    <t xml:space="preserve">Мероприятие 01.06:
Вывоз навалов мусора и снега
</t>
  </si>
  <si>
    <t>Основное мероприятие 01 Приведение в надлежащее состояние подъездов в многоквартирных домах</t>
  </si>
  <si>
    <t xml:space="preserve">Средства бюджета городского округа Мытищи </t>
  </si>
  <si>
    <t xml:space="preserve">Мероприятие 01.01:
Ремонт подъездов в многоквартирных домах
</t>
  </si>
  <si>
    <t>Содержание и ремонт многоквартирных домов.</t>
  </si>
  <si>
    <t>Работы выполняемые в 2020 году</t>
  </si>
  <si>
    <t>Работы выполняемые в 2021 году</t>
  </si>
  <si>
    <t xml:space="preserve">Основное мероприятие 02.
 Создание благоприятных условий для проживания граждан в многоквартирных домах, расположенных на территории Московской области
</t>
  </si>
  <si>
    <t>Мероприятие 02.01: 
Проведение капитального ремонта многоквартирных домов на территории Московской области</t>
  </si>
  <si>
    <t xml:space="preserve">Проведение капитального ремонта многоквартирных домов </t>
  </si>
  <si>
    <t>Проведение ремонта многоквартирных домов.</t>
  </si>
  <si>
    <t>Срочный ремонт общего имущества многоквартирных домов</t>
  </si>
  <si>
    <t>Ремонт жилищного фонда с высоким уровнем износа</t>
  </si>
  <si>
    <t xml:space="preserve">Возмещение убытков безнадежных к взысканию долгов за предоставленные жилищно-коммунальные услуги в муниципальном жилищном фонде или фонде, переходящем из частного жилищного фонда в муниципальный </t>
  </si>
  <si>
    <t>Подпрограмма 2  «Развитие музейного дела в Московской области»</t>
  </si>
  <si>
    <t>Подпрограмма 3 «Развитие и совершенствование систем оповещения и информирования населения муниципального образования Московской области»</t>
  </si>
  <si>
    <t>Подпрограмма 4 «Обеспечение пожарной безопасности на территории муниципального образования Московской области»</t>
  </si>
  <si>
    <t>Подпрограмма 2 «Снижение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t>
  </si>
  <si>
    <t>Подпрограмма 5 «Обеспечение мероприятий гражданской обороны на территории муниципального образования Московской области»</t>
  </si>
  <si>
    <t>Подпрограмма 2. "Снижение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t>
  </si>
  <si>
    <t>Подпрограмма 5. "Обеспечение мероприятий гражданской обороны на территории муниципального образования Московской области"</t>
  </si>
  <si>
    <t xml:space="preserve">ПИР, строительство и реконструкция дорог
</t>
  </si>
  <si>
    <t xml:space="preserve">ПИР, строительство и реконструкция иных объектов дорожно-мостового хозяйства
</t>
  </si>
  <si>
    <t xml:space="preserve">Мероприятие 05.01. 
Софинансирование работ по капитальному ремонту и ремонту автомобильных дорог общего пользования местного значения </t>
  </si>
  <si>
    <t xml:space="preserve">Ремонт дорог на территории городского округа Мытищи </t>
  </si>
  <si>
    <t xml:space="preserve">Ремонт тротуаров на территории городского округа Мытищи 
</t>
  </si>
  <si>
    <t>Разработка и реализация проектов (схем) организации дорожного движения</t>
  </si>
  <si>
    <t>Строительство заездных карманов и посадочных площадок для увеличения пропускной способности улично-дорожной сети</t>
  </si>
  <si>
    <t>Обустройство и ремонт светофорных объектов</t>
  </si>
  <si>
    <t>Оборудование пешеходных переходов консолями над проезжей частью</t>
  </si>
  <si>
    <t>Обустройство (реконструкция) пешеходных переходов</t>
  </si>
  <si>
    <t>Обустройство пешеходных переходов светильниками</t>
  </si>
  <si>
    <t>Отделение улично-дорожной сети от тротуаров перильными ограждениями для исключения несанкционированного выхода пешеходов на проезжую часть</t>
  </si>
  <si>
    <t>Обустройство и ремонт искусственных неровностей на дорогах, а также прочих дорожных элементов</t>
  </si>
  <si>
    <t>Устройство парковочных мест</t>
  </si>
  <si>
    <t>Мероприятие реализовано в 2020 году.</t>
  </si>
  <si>
    <t>Оплачены услуги за начисление, взимание и учет платы за наем муниципального жилищного фонда в соответствии с представленными счетами -фактурами.</t>
  </si>
  <si>
    <t>Произведены взносы в общественные организации с целью реализации прав граждан на местное самоуправление, организации взаимодействия органов местного самоуправления, защиты прав и общих интересов муниципальных образований, являющихся членами Совета, а также обеспечения координации деятельности членов Совета по развитию финансово-экономической, правовой, организационной, территориальной основ местного самоуправления.</t>
  </si>
  <si>
    <t>Подпрограмма 5 «Региональная программа в области обращения с отходами, в том числе с твердыми коммунальными отходами"</t>
  </si>
  <si>
    <t xml:space="preserve">Проведено 7 туристических экспедиций, в которых приняли участие 105 детей. </t>
  </si>
  <si>
    <t>Мероприятие 01.01. Информирование населения об основных событиях социально-экономического развития, общественно-политической жизни, освещение деятельности в печатных СМИ</t>
  </si>
  <si>
    <t>Мероприятие 01.02. Информирование населения об основных событиях социально-экономического развития, общественно-политической жизни, освещение деятельности путем изготовления и распространения (вещания) радиопрограммы</t>
  </si>
  <si>
    <t>Мероприятие 01.03. Информирование населения об основных событиях социально-экономического развития, общественно-политической жизни, освещение деятельности путем изготовления и распространения (вещания) телепередач</t>
  </si>
  <si>
    <t>Мероприятие 01.04. Информирование населения об основных событиях социально-экономического развития, общественно-политической жизни, освещение деятельности в электронных СМИ, распространяемых в сети Интернет (сетевых изданиях). Создание и ведение информационных ресурсов и баз данных муниципального образования</t>
  </si>
  <si>
    <t>Мероприятие 01.06. Осуществление взаимодействия органов местного самоуправления с печатными СМИ в области подписки, доставки и распространения тиражей печатных изданий</t>
  </si>
  <si>
    <t>Мероприятие 01.07. Расходы на обеспечение деятельности (оказание услуг) муниципальных учреждений в сфере информационной политики</t>
  </si>
  <si>
    <t>Мероприятие 02.01. Информирование населения муниципального образования о деятельности органов местного самоуправления муниципального образования Московской области посредством социальных сетей</t>
  </si>
  <si>
    <t>Мероприятие 02.02. Организация мониторинга СМИ, блогосферы, проведение медиа-исследований аудитории СМИ на территории муниципального образования</t>
  </si>
  <si>
    <t>Мероприятие 07.01. Приведение в соответствие количества и фактического расположения рекламных конструкций на территории муниципального образования согласованной Правительством Московской области схеме размещения рекламных конструкций</t>
  </si>
  <si>
    <t>Мероприятие 07.02. Проведение мероприятий, к которым обеспечено праздничное/тематическое оформление территории муниципального образования в соответствии с постановлением Правительства Московской области от 21.05.2014 № 363/16 «Об утверждении Методических рекомендаций по размещению и эксплуатации элементов праздничного, тематического и праздничного светового оформления на территории Московской области»</t>
  </si>
  <si>
    <t>Мероприятие 07.03. Информирование населения об основных событиях социально-экономического развития и общественно-политической жизни посредством размещения социальной рекламы на объектах наружной рекламы и информации</t>
  </si>
  <si>
    <t>Мероприятие 07.04. Осуществление мониторинга задолженности за установку и эксплуатацию рекламных конструкций и реализация мер по её взысканию</t>
  </si>
  <si>
    <t>Основное мероприятие 01. Организация и проведение мероприятий по гражданско-патриотическому и духовно-нравственному воспитанию молодежи, а также по вовлечению молодежи в международное, межрегиональное и межмуниципальное сотрудничество</t>
  </si>
  <si>
    <t>Мероприятие 01.01. Организация и проведение мероприятий по гражданско-патриотическому и духовно-нравственному воспитанию молодежи</t>
  </si>
  <si>
    <t>Мероприятие 01.02. Организация и проведение мероприятий по обучению, переобучению, повышению квалификации и обмену опытом специалистов</t>
  </si>
  <si>
    <t>Мероприятие 01.03. Проведение мероприятий по обеспечению занятости несовершеннолетних</t>
  </si>
  <si>
    <t>Мероприятие 01.04. Проведение капитального ремонта, технического переоснащения и благоустройства территорий учреждений в сфере молодежной политики</t>
  </si>
  <si>
    <t>Основное мероприятие 01.
Реализация общесистемных мер по повышению качества и доступности государственных и муниципальных услуг на территории муниципального образования</t>
  </si>
  <si>
    <t>Мероприятие 01.01. Оптимизация предоставления государственных и муниципальных услуг, в том числе обеспечение их предоставления без привязки к месту регистрации, по жизненным ситуациям</t>
  </si>
  <si>
    <t>Мероприятие 01.02. Оперативный мониторинг качества и доступности предоставления государственных и муниципальных услуг, в том числе по принципу «одного окна»</t>
  </si>
  <si>
    <t xml:space="preserve">Основное мероприятие 02. 
Организация деятельности многофункциональных центров предоставления государственных и муниципальных услуг
</t>
  </si>
  <si>
    <t>Мероприятие 02.01. Организация деятельности многофункциональных центров предоставления государственных и муниципальных услуг, действующих на территории Московской области, по реализации мероприятий, направленных на повышение уровня удовлетворенности граждан качеством предоставления государственных и муниципальных услуг</t>
  </si>
  <si>
    <t>Мероприятие 02.02. Софинансирование расходов на организацию деятельности многофункциональных центров предоставления государственных и муниципальных услуг</t>
  </si>
  <si>
    <t>Мероприятие 02.03. Расходы на обеспечение деятельности (оказание услуг) муниципальных учреждений - многофункциональный центр предоставления государственных и муниципальных услуг</t>
  </si>
  <si>
    <t>Мероприятие 02.04. Обеспечение оборудованием и поддержание работоспособности многофункциональных центров предоставления государственных и муниципальных услуг</t>
  </si>
  <si>
    <t xml:space="preserve">Мероприятие 02.05. Организация деятельности многофункциональных центров предоставления государственных и муниципальных услуг, действующих на территории Московской области,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 органов местного самоуправления муниципальных образований Московской области
</t>
  </si>
  <si>
    <t>Основное мероприятие 03. 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t>
  </si>
  <si>
    <t>Мероприятие 03.01. Создание новых офисов многофункциональных центров предоставления государственных и муниципальных услуг и дополнительных окон доступа к услугам в многофункциональных центрах предоставления государственных и муниципальных услуг</t>
  </si>
  <si>
    <t>Основное мероприятие 01. Информационная инфраструктура</t>
  </si>
  <si>
    <t xml:space="preserve">Произведена оплата труда,  и  услуг мобильной связи. Приобретены государственные знаки почтовой оплаты. </t>
  </si>
  <si>
    <t>Приобретено компьютерное оборудование и образовательные наборы для МБОУ «Марфинская СОШ» и МАОУ СОШ № 19.</t>
  </si>
  <si>
    <t>Согласно Мытищинскому территориальному Трехстороннему соглашению между администрацией городского округа Мытищи Московской области, Координационным Советом профсоюзов и работодателями городского округа Мытищи  с 1 августа 2021 года  в организациях внебюджетного сектора установлен минимальный уровень оплаты труда 20150 рублей.</t>
  </si>
  <si>
    <t>Мероприятие 08.01.                                      Реализация мероприятий по популяризации малого и среднего предпринимательства</t>
  </si>
  <si>
    <t>Администрацией городского округа Мытищи совместно с Мытищинской торгово-промышленной палатой, Союзом промышленников и предпринимателей городского округа Мытищи и ИФНС России по г. Мытищи МО проведено 73 мероприятия с субъектами МСП в рамках поддержки предпринимателей. Участниками  мероприятий стали 1246 субъектов МСП. На территории городского округа Мытищи проведены 32 ярмарки с участием 884 предпринимателя.</t>
  </si>
  <si>
    <t>Открыты магазины "Декатлон" (г. Мытищи., мкр. 17 корп. 38), магазин "Пятерочка" (ул. Кадомцева, д. 2А; д. Сорокино),  магазин "Минилента" (Центральная ул., 93, д. Пирогово), магазин "Магнит" (ул. Веры Волошиной 52).</t>
  </si>
  <si>
    <t>Проведен конкурс профессионального мастерства среди флористов г.о. Мытищи. Победитель: ООО "Альфа-жизнь".</t>
  </si>
  <si>
    <t>Открыты 10 летних веранд на базе стационарных предприятий общественного питания.</t>
  </si>
  <si>
    <t>Открыты предприятия бытового обслуживания: парикмахерская (ИП Липатникова С.А.) по адресу: г. Мытищи, ул. Воровского, д. 5А., ремонт обуви (г. Мытищи, 1-й Красноармейский пер., д.2, просп. Астрахова, Рождественская ул., д. 9), "Дом быта" (г. Мытищи, ул. Чапаева., д.15, ул. Воровского, д.5 , Олимпийский просп., вл13с1кБ, ул. Академика Каргина, 42 эт. 1,Комарова, д.2, к.2, ул. Сукромка, д.28), ИП Григорян С.А. (г. Мытищи, ул. В.Волошиной д. , ИП Мартиросян В.Р. (г. Мытищи, ул. Рождественская стр. 8).</t>
  </si>
  <si>
    <t>Осуществлялось приведение всех ОДС, расположенных на территории городского округа, 
в соответствие
 с требованиями, нормами 
и стандартами действующего законодательства.</t>
  </si>
  <si>
    <t xml:space="preserve">Основное мероприятие 04. Участие в организации региональной системы защиты прав потребителей
</t>
  </si>
  <si>
    <t>Мероприятие 04.01. Рассмотрение обращений и жалоб, консультация граждан  по вопросам защиты прав потребителей</t>
  </si>
  <si>
    <t>Мероприятие 04.02.                                             Обращения в суды по вопросу защиты прав потребителей</t>
  </si>
  <si>
    <t>Взносы на капитальный ремонт общего имущества многоквартирных домов оплачены в соответствии с представленными "Региональным оператором ФКР" счетами.</t>
  </si>
  <si>
    <t>1. Проведены сбор, обработка аналитической информации о поступлении доходов в бюджет.
2. Регулярно проводилась работа по выявлению и уточнению вида и принадлежности платежей по «невыясненным поступлениям». За 9 месяцев 2021 года с «невыясненных поступлений» бюджетов всех уровней в бюджет городского округа Мытищи на соответствующие назначению кода бюджетной классификации расшифровано более 33,8 млн. руб.</t>
  </si>
  <si>
    <t xml:space="preserve">Осуществлено финансовое обеспечение уставной деятельности МУП "Жилищное хозяйство" и МУП "УЕЗ ЖКХ "Пирогово". </t>
  </si>
  <si>
    <t xml:space="preserve">Проведены общественные обсуждения  по проекту внесения изменений в генеральный план городского округа Мытищи. Материалы направлены в Комитет по архитектуре и градостроительству Московской области. </t>
  </si>
  <si>
    <t xml:space="preserve">Проведены общественные обсуждения  по проекту внесения изменений в правила землепользования и застройки городского округа Мытищи. Материалы направлены в Комитет по архитектуре и градостроительству Московской области. </t>
  </si>
  <si>
    <t>Заключено Соглашение №36 между главным распорядителем средств бюджета Московской области и администрацией г.о. Мытищи о предоставлении субсидий.   Осуществлена оплата труда сотрудников, принимающих участие в выполнении   отдельных полномочий по данному направлению.</t>
  </si>
  <si>
    <t>Основное мероприятие Р5. Федеральный проект  «Спорт - норма жизни»</t>
  </si>
  <si>
    <t>Мероприятие Р5.01.
Капитальные вложения в муниципальные объекты физической культуры и спорта</t>
  </si>
  <si>
    <t>г.о. Мытищи, г.п. Пироговский, дер. Пирогово (детский сад на 225 мест, 2016-2021 гг., ООО «КомфортИнвест»)</t>
  </si>
  <si>
    <t>г.о. Мытищи, мкр. 17А (детский сад на 200 мест, 2019-2022 гг., ООО «ОСЕННИЙ КВАРТАЛ» (ГК «Инград»))</t>
  </si>
  <si>
    <t>г.о. Мытищи, мкр. 36, 36А, 37 (реконструкция детского сада с созданием 51 места, 2021-2022 гг., ООО «Инвест-Строй»)</t>
  </si>
  <si>
    <t>г.о. Мытищи, с.п. Федоскинское, восточнее дер. Шолохово, пос. Менжинец (детский сад на 120 мест, 2021-2023 гг., ООО «СЗ «Новотутинки»)</t>
  </si>
  <si>
    <t>г.о. Мытищи, мкр. 17А (общеобразовательная школа на 1 735 мест, 2021-2023 гг., ООО «ОСЕННИЙ КВАРТАЛ» (ГК «Инград»))</t>
  </si>
  <si>
    <t>г.о. Мытищи, мкр. 36, 36А, 37 (общеобразовательная школа на 1 200 мест, 2020-2023 гг., ООО «Инвест-Строй»)</t>
  </si>
  <si>
    <t>г.о. Мытищи, ул. Мира, мкр. 2, 3 (общеобразовательная школа на 1 100 мест, 2021-2023 гг., ЗАО «Стройтэкс-Недвижимость»)</t>
  </si>
  <si>
    <t>г.о. Мытищи, юго-западнее дер. Болтино (общеобразовательная школа на 600 мест, 2019-2021 гг., ООО «СЗ «СФД»)</t>
  </si>
  <si>
    <t>Объект введен в эксплуатацию. Разрешение на ввод в эксплуатацию от 03.08.2021 № RU50-12-19010-2021.</t>
  </si>
  <si>
    <t xml:space="preserve">Мероприятие 3.1.
Проведение профилактических медицинских осмотров и диспансеризации населения.
</t>
  </si>
  <si>
    <t>Произведена оплата труда, налогов, коммунальных услуг и других текущих платежей.</t>
  </si>
  <si>
    <t>1.2.5</t>
  </si>
  <si>
    <t>Мероприятие 01.02.05 Уборка спортивных площадок МБУ "Центр физической культуры и спорта "Федоскино"</t>
  </si>
  <si>
    <t>1.2.6</t>
  </si>
  <si>
    <t>Мероприятие 01.02.06 Уборка спортивных площадок МАУ "Спортсооружения"</t>
  </si>
  <si>
    <t>1.2.7</t>
  </si>
  <si>
    <t>Мероприятие 01.02.07 Текущий ремонт, обустройство и техническое переоснащение спортивных сооружений МБУ "Центр физической культуры и спорта "Федоскино"</t>
  </si>
  <si>
    <t>Продолжение п.п. 1.3.2</t>
  </si>
  <si>
    <t>Оказана поддержка организациям (предприятиям), не являющимся государственными (муниципальными) учреждениями на реализацию проектов в сфере физической культуры и спорта.</t>
  </si>
  <si>
    <t>Мероприятие Р5.01. Оснащение объектов спортивной инфраструктуры спортивно-технологический оборудованием</t>
  </si>
  <si>
    <t>Мероприятие Р5.02. Подготовка основания, приобретение и установка плоскостных спортивных сооружений в муниципальных образованиях Московской области</t>
  </si>
  <si>
    <t xml:space="preserve">Мероприятие P5.01.
Приобретение спортивного оборудования и инвентаря для приведения организаций спортивной подготовки в нормативное состояние
</t>
  </si>
  <si>
    <t>Мероприятие Р5.02. Обеспечение уровня финансирования организаций, осуществляющих спортивную подготовку в соответствии с требованиями федеральных стандартов спортивной подготовки</t>
  </si>
  <si>
    <t>Изготовлена печатная продукция в количестве 600 шт.</t>
  </si>
  <si>
    <t>Мероприятие 3.8 Проведение капитального ремонта (ремонта) зданий (помещений), находящихся в собственности муниципальных образований Московской области, в которых располагаются городские (районные) суды</t>
  </si>
  <si>
    <t>3.7.</t>
  </si>
  <si>
    <t>Мероприятие 3.20 Проведение работ по сносу объектов самовольного строительства, право на снос которых в судебном порядке предоставлено администрациям муниципальных образований Московской области, являющимися взыскателями по исполнительным производствам</t>
  </si>
  <si>
    <t>3.8.</t>
  </si>
  <si>
    <t>Мероприятие 3.21 Проведение капитального ремонта (ремонта) зданий (помещений), находящихся в собственности муниципальных образований Московской области, в которых распологаются подразделения Военного комиссариата Московской области</t>
  </si>
  <si>
    <t>Мероприятие 5.1.2. Проведение Дней профилактики в образовательных учреждениях; разъяснение прав и законных интересов несовершеннолетних</t>
  </si>
  <si>
    <t>Мероприятие 5.1.3. Демонстрация видеофильмов, направленных на предупреждение и профилактику алкоголизма и наркомании и иных противоправных действий в подростковой среде</t>
  </si>
  <si>
    <t>Мероприятие 5.1.4. Работа горячей телефонной линии «Ребенок в опасности», оперативное реагирование на выявленные факты  неблагополучия, координация вопросов оказания необходимой помощи и социальной реабилитации</t>
  </si>
  <si>
    <t>Мероприятие 5.1.5. Проведение на территории городского округа Межведомственной профилактической операции «Подросток», обеспечение координации деятельности органов и учреждений системы профилактики (по отдельному плану)</t>
  </si>
  <si>
    <t>Мероприятие 5.1.6. Проведение конкурсов «Светлый город» и «Наш участковый»</t>
  </si>
  <si>
    <t>Мероприятие 5.1.7. Организация семинара, направленного на формирование негативного отношения в обществе к немедицинскому потреблению наркотиков</t>
  </si>
  <si>
    <t>Выполнены работы по водолазному обследованию и очистки дна акваторий.</t>
  </si>
  <si>
    <t>Произведена поставка пожарных рукавов.</t>
  </si>
  <si>
    <t>Изготовлены плакаты МАУ "ТВ Мытищи" на противопожарную тематику.</t>
  </si>
  <si>
    <t xml:space="preserve">Реконструкция объектов водоснабжения. </t>
  </si>
  <si>
    <t>Перекладка сети канализации к МБДОУ №52 "Березка" в пос. Здравница</t>
  </si>
  <si>
    <t>А</t>
  </si>
  <si>
    <t>Мероприятие 01.04: 
Комплексное благоустройство территорий муниципальных образований Московской области</t>
  </si>
  <si>
    <t>1.7.1</t>
  </si>
  <si>
    <t>1.7.2</t>
  </si>
  <si>
    <t>1.7.3</t>
  </si>
  <si>
    <t>1.7.4</t>
  </si>
  <si>
    <t>1.7.5</t>
  </si>
  <si>
    <t>1.7.6</t>
  </si>
  <si>
    <t>1.11</t>
  </si>
  <si>
    <t>1.12</t>
  </si>
  <si>
    <t>Мероприятие 01.27
Размещение общественных туалетов нестационарного типа на территориях общего пользования</t>
  </si>
  <si>
    <t>продолжение п 1.1</t>
  </si>
  <si>
    <t>1-14</t>
  </si>
  <si>
    <t>Результаты реализации муниципальной программы</t>
  </si>
  <si>
    <t>28</t>
  </si>
  <si>
    <t>29-50</t>
  </si>
  <si>
    <t>29-30</t>
  </si>
  <si>
    <t>30-32</t>
  </si>
  <si>
    <t>45</t>
  </si>
  <si>
    <t>47-50</t>
  </si>
  <si>
    <t>51-55</t>
  </si>
  <si>
    <t>77-80</t>
  </si>
  <si>
    <t>105-106</t>
  </si>
  <si>
    <t>112-113</t>
  </si>
  <si>
    <t>139-140</t>
  </si>
  <si>
    <t>145-147</t>
  </si>
  <si>
    <t>168-169</t>
  </si>
  <si>
    <t>Подпрограмма 4 «Развитие потребительского рынка и услуг»</t>
  </si>
  <si>
    <t>Пояснительная записка к отчету об исполнении муниципальных программ городского округа Мытищи за 2021 год</t>
  </si>
  <si>
    <t>Рейтинг эффективности реализации муниципальных программ городского округа Мытищи в 2021 году</t>
  </si>
  <si>
    <t>"_____"___________2022 №__________</t>
  </si>
  <si>
    <t>за январь - декабрь 2021 года</t>
  </si>
  <si>
    <t>за январь-декабрь 2021 года</t>
  </si>
  <si>
    <t>Выполнено по состоянию на 31.12.2021   (тыс.руб.)</t>
  </si>
  <si>
    <t>Профинансировано по состоянию на 31.12.2021  (тыс.руб.)</t>
  </si>
  <si>
    <t xml:space="preserve">Годовой отчёт о реализации мероприятий </t>
  </si>
  <si>
    <t>Годовой отчет о реализации мероприятий 
муниципальной программы городского округа Мытищи</t>
  </si>
  <si>
    <t>Выполнено по состоянию на 31.12.2021 (тыс.руб.)</t>
  </si>
  <si>
    <t>Профинансировано по состоянию на 31.12.2021 (тыс.руб.)</t>
  </si>
  <si>
    <t xml:space="preserve">Годовой отчет о реализации мероприятий 
муниципальной программы городского округа Мытищи                                                                                                                                             </t>
  </si>
  <si>
    <t>Выполнено по состоянию на 31.12.2021  (тыс.руб.)</t>
  </si>
  <si>
    <t xml:space="preserve">Годовой отчёт о выполнении </t>
  </si>
  <si>
    <t>Таблица 6.</t>
  </si>
  <si>
    <t xml:space="preserve">Результаты реализации муниципальной программы </t>
  </si>
  <si>
    <t xml:space="preserve">Наименование подпрограммы/показателя </t>
  </si>
  <si>
    <t>Единица измерения</t>
  </si>
  <si>
    <t xml:space="preserve">Базовое значение </t>
  </si>
  <si>
    <t>Достигнутое значение показателя за отчетный период</t>
  </si>
  <si>
    <t>Причины невыполнения/несвоевременного выполнения/текущая стадия выполнения/предложения по выполнению</t>
  </si>
  <si>
    <t>штук</t>
  </si>
  <si>
    <t>процент</t>
  </si>
  <si>
    <t>Показатель выполнен  за счет отсутствия актуальной очередности на получение в текущем году дошкольного образования.</t>
  </si>
  <si>
    <t>мест</t>
  </si>
  <si>
    <t>Удельный вес численности воспитанников частных дошкольных образовательных организаций в Московской области в общей численности воспитанников дошкольных образовательных организаций в Московской области</t>
  </si>
  <si>
    <t>Перевыполнение показателя связано с тем, что педагогическая нагрузка на 1 педагога  в среднем 1,2 - 1,4 ставки.</t>
  </si>
  <si>
    <t>тыс.единиц</t>
  </si>
  <si>
    <t>Целевой показатель 2 - Отношение средней заработной платы педагогических работников организаций для детей-сирот и детей, оставшихся без попечения родителей к среднемесячной начисленной заработной плате наемных работников в организациях, у индивидуальных предпринимателей и физических лиц (среднемесячному доходу от трудовой деятельности) в Московской области &lt;3&gt;</t>
  </si>
  <si>
    <t>2.7.</t>
  </si>
  <si>
    <t>2.8.</t>
  </si>
  <si>
    <t>В связи с увеличением с 01.09.2020 количества обучающихся, получающих горячее питание с 1 по 4 класс (завтрак обучающимся в первую смену или полдник обучающимся во вторую смену).</t>
  </si>
  <si>
    <t>2.9.</t>
  </si>
  <si>
    <t>Подпрограмма 3 "Дополнительное образование, воспитание и психолого-социальное сопровождение детей"</t>
  </si>
  <si>
    <t>единиц</t>
  </si>
  <si>
    <t>тыс. человек</t>
  </si>
  <si>
    <t xml:space="preserve">Доля детей в возрасте от 5 до 18 лет, охваченных системой персонифицированного финансирования дополнительного образования детей </t>
  </si>
  <si>
    <t xml:space="preserve">Показатель выполнен за счёт введения персонифицированного финансирования дополнительного образования в общеобразовательных учреждениях. </t>
  </si>
  <si>
    <t>Количество отремонтированных дошкольных образовательных организаций, штук</t>
  </si>
  <si>
    <t xml:space="preserve">Доступность дошкольного образования для детей в возрасте от трех до семи лет, процент </t>
  </si>
  <si>
    <t>Доступность дошкольного образования для детей в возрасте до 3-х лет, процент</t>
  </si>
  <si>
    <t>Отношение средней заработной платы педагогических работников дошкольных образовательных организаций к средней заработной плате в общеобразовательных организациях в Московской области, процент</t>
  </si>
  <si>
    <t>Созданы дополнительные места в субъектах Российской Федерации для детей в возрасте от 1,5 до 3 лет любой направленности в организациях, осуществляющих образовательную деятельность (за исключением государственных и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 место</t>
  </si>
  <si>
    <t>Отношение средней заработной платы педагогических работников общеобразовательных организаций общего образования к среднемесячному доходу от трудовой деятельности, процент</t>
  </si>
  <si>
    <t>Отношение средней заработной платы педагогических работников образовательных, медицинских организаций или организаций, оказывающих социальные услуги детям-сиротам и детям, оставшимся без попечения родителей к среднемесячному доходу от трудовой деятельности, процент</t>
  </si>
  <si>
    <t>Обновлена материально-техническая база для формирования у обучающихся современных технологических и гуманитарных навыков. Создана материально-техническая база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 (нарастающим итогом), тыс. единиц</t>
  </si>
  <si>
    <t>Поддержка образования для детей с ограниченными возможностями здоровья. Обновление материально - 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 (нарастающим итогом), единица</t>
  </si>
  <si>
    <t>Доля обучающихся во вторую смену, процент</t>
  </si>
  <si>
    <t>Количество отремонтированных общеобразовательных организаций, штук</t>
  </si>
  <si>
    <t>Доля выпускников текущего года, набравших 220 баллов и более по 3 предметам, к общему количеству выпускников текущего года, сдававших ЕГЭ по 3 и более предметам, процент</t>
  </si>
  <si>
    <t>Доля педагогических работников, прошедших добровольную независимую оценку квалификации, процент</t>
  </si>
  <si>
    <t>Охват горячим питанием обучающихся общеобразовательных организаций, процент</t>
  </si>
  <si>
    <t>Количество созданных с 01 сентября 2020 года и функционирующих мест в частных общеобразовательных организациях Московской области и у индивидуального предпринимателя, места</t>
  </si>
  <si>
    <t>В общеобразовательных организациях, расположенных в сельской местности и малых городах, созданы и функционируют центры образования естественно-научной и технологической направленности, единица</t>
  </si>
  <si>
    <t>Доля обучающихся, получающих начальное общее образование в государственных и муниципальных образовательных организациях, получающих бесплатное горячее питание, к общему количеству обучающихся, получающих начальное общее образование в государственных и муниципальных организациях", процент</t>
  </si>
  <si>
    <t>Отношение средней заработной платы педагогических работников организаций дополнительного образования детей к средней заработной плате учителей в Московской области, процент</t>
  </si>
  <si>
    <t>Количество образовательных организаций в сфере культуры (детские школы искусств по видам искусств), оснащенных музыкальными инструментами, оборудованием, материалами, единица</t>
  </si>
  <si>
    <t>Число детей, охваченных деятельностью детских технопарков «Кванториум» (мобильных технопарков «Кванториум») и других проектов, направленных на обеспечение доступности дополнительных общеобразовательных программ естественнонаучной и технической направленностей, соответствующих приоритетным направлениям технологического развития Российской Федерации (нарастающим итогом), тыс. человек</t>
  </si>
  <si>
    <t>Показатель не реализуется в 2021 году.</t>
  </si>
  <si>
    <t>Показатель выполнен в связи с участием в проекте МБОУ ШОВЗ.</t>
  </si>
  <si>
    <t xml:space="preserve">Показатель не выполнен в связи с низким качеством обученности выпускников 2021 года. </t>
  </si>
  <si>
    <t>единица</t>
  </si>
  <si>
    <t>места</t>
  </si>
  <si>
    <t>Показатель перевыполнен за счет распределения стимулирующих выплат по итогам года, в связи образовавшейся экономией фонда оплаты труда.</t>
  </si>
  <si>
    <t xml:space="preserve">В двух школах (МАОУ СОШ № 19 и Марфинская СОШ), расположенных в сельской местности, созданы центры образования естественно-научной и технологической направленности. </t>
  </si>
  <si>
    <t>Доля обучающихся, получающих начальное общее образование в  муниципальных образовательных организациях, получающих бесплатное горячее питание, к общему количеству обучающихся, получающих начальное общее образование в  муниципальных организациях составляет 100%.</t>
  </si>
  <si>
    <t xml:space="preserve">Показатель не выполнен, т.к. значение показателя рассчитано без учёта занимающихся в кружках и секциях детей, не прошедших регистрацию в Единой автоматизированной системе "Навигатор" дополнительного образования детей Московской области. Учащиеся негосударственных школ не зарегистрированы в данной системе.  </t>
  </si>
  <si>
    <t>Таблица 22.</t>
  </si>
  <si>
    <t xml:space="preserve">Результаты реализации </t>
  </si>
  <si>
    <t xml:space="preserve">Муниципальной программы  "Предпринимательство" </t>
  </si>
  <si>
    <t>Наименование подпрограммы/ показателя</t>
  </si>
  <si>
    <t>Базовое значение</t>
  </si>
  <si>
    <t>Достигнутое значение показателя
за отчетный период</t>
  </si>
  <si>
    <t>Причины невыполнения/ несвоевременного выполнения/ текущая стадия выполнения/ предложения по выполнению</t>
  </si>
  <si>
    <t>Подпрограмма 1. «Инвестиции»</t>
  </si>
  <si>
    <t xml:space="preserve">Показатель 1. Объем инвестиций, привлеченных в основной капитал (без учета бюджетных инвестиций), на душу населения </t>
  </si>
  <si>
    <t>тыс. руб.</t>
  </si>
  <si>
    <t>Показатель 2. Процент заполняемости многофункциональных индустриальных парков, технологических парков, промышленных площадок</t>
  </si>
  <si>
    <t>%</t>
  </si>
  <si>
    <t>Показатель 3. Количество многофункциональных индустриальных парков, технологических парков, промышленных площадок</t>
  </si>
  <si>
    <t>Показатель выполнен. На территории городского округа Мытищи расположен индустриальный парк "Аббакумово".</t>
  </si>
  <si>
    <t>Показатель 4. Количество привлеченных резидентов на территории многофункциональных индустриальных парков, технологических парков, промышленных площадок муниципальных образований Московской области</t>
  </si>
  <si>
    <t>Показатель 5. Площадь территории, на которую привлечены новые резиденты</t>
  </si>
  <si>
    <t>га</t>
  </si>
  <si>
    <t xml:space="preserve">Показатель 6. Увеличение среднемесячной заработной платы работников организаций, не относящихся к субъектам малого предпринимательства </t>
  </si>
  <si>
    <t>Подпрограмма 2. «Развитие конкуренции»</t>
  </si>
  <si>
    <t xml:space="preserve">Показатель 1. Доля обоснованных, частично обоснованных жалоб в Федеральную антимонопольную службу  (от общего количества опубликованных торгов) </t>
  </si>
  <si>
    <t>Показатель 2. Доля несостоявшихся торгов от общего количества объявленных торгов</t>
  </si>
  <si>
    <t xml:space="preserve">Заказчиками городского округа Мытищи в течение года проводилась активная работа по снижению количества несостоявшихся торгов и приведению показателя в нормативное состояние, а именно: проводилась разъяснительная работа среди потенциальных участников закупок, имеющих положительный опыт работы на территории нашего муниципального образования, Московской области для их привлечения к участию в закупках в целях расширения конкурентной среды и увеличения количества участников (недопущение единственного участника либо отсутствие участников на торгах). </t>
  </si>
  <si>
    <t>Показатель 3. Доля общей экономии денежных средств от общей суммы состоявшихся торгов</t>
  </si>
  <si>
    <t xml:space="preserve">Показатель 4. Доля закупок среди субъектов малого предпринимательства, социально ориентированных некоммерческих организаций, осуществляемых в соответствии с Федеральным законом № 44-ФЗ    «О контрактной системе в сфере закупок товаров, работ, услуг для обеспечения государственных и муниципальных нужд» </t>
  </si>
  <si>
    <t>Показатель 5. Среднее количество участников на состоявшихся торгах</t>
  </si>
  <si>
    <t>количество участников в одной процедуре</t>
  </si>
  <si>
    <t>Показатель 6. Количество реализованных требований Стандарта  развития конкуренции в Московской области</t>
  </si>
  <si>
    <t>Определен уполномоченный орган, осуществляется рассмотрение вопросов содействия развитию конкуренции на заседаниях коллегиального органа, утвержден перечень товарных рынков, разработана и актуализирована "дорожная карта", обеспечивается информирование субъектов предпринимательской деятельности и потребителей товаров, работ и услуг о состоянии конкурентной среды и деятельности по содействию развитию конкуренции (на официальном сайте органов местного самоуправления городского округа Мытищи в разделе «Развитие конкуренции» размещены Информационные доклады о внедрении Стандарта развития конкуренции на территории городского округа Мытищи).</t>
  </si>
  <si>
    <t>Подпрограмма 3. «Развитие малого и среднего предпринимательства городского округа Мытищи»</t>
  </si>
  <si>
    <t xml:space="preserve">Показатель 1. Доля среднесписочной численности работников (без внешних совместителей) малых и средних предприятий в среднесписочной численности работников (без внешних совместителей) всех предприятий и организаций
</t>
  </si>
  <si>
    <t xml:space="preserve">Показатель 2. Число субъектов МСП в расчете на 10 тыс. человек населения
</t>
  </si>
  <si>
    <t>Показатель 3. Малый бизнес большого региона. Прирост количества субъектов малого и среднего предпринимательства на 10 тыс. населения</t>
  </si>
  <si>
    <t>3.5</t>
  </si>
  <si>
    <t>человек</t>
  </si>
  <si>
    <t>Подпрограмма 4. «Развитие потребительского рынка и услуг»</t>
  </si>
  <si>
    <t>Показатель 1. Обеспеченность населения площадью торговых объектов</t>
  </si>
  <si>
    <t>кв.м/ 1000 человек</t>
  </si>
  <si>
    <t>Показатель 2. Прирост площадей торговых объектов</t>
  </si>
  <si>
    <t>тыс. кв.м</t>
  </si>
  <si>
    <t>−</t>
  </si>
  <si>
    <t>баллы</t>
  </si>
  <si>
    <t>_</t>
  </si>
  <si>
    <t>Показатель 4. Прирост  посадочных мест на объектах общественного питания</t>
  </si>
  <si>
    <t>посадочное место</t>
  </si>
  <si>
    <t>Показатель 5. Прирост рабочих мест  на объектах бытового обслуживания</t>
  </si>
  <si>
    <t>рабочие места</t>
  </si>
  <si>
    <t>4.6</t>
  </si>
  <si>
    <t xml:space="preserve">Показатель  6. Доля обращений по вопросу защиты прав потребителей от общего количества поступивших обращений </t>
  </si>
  <si>
    <t>Обеспеченность населения площадью торговых объектов, по результатам мониторинга достигло  планируемое значение показателя за счет введения новых объектов и реконструкции старых, а также  увеличения  постоянно проживающего в округе населения.</t>
  </si>
  <si>
    <t>Данный показатель выполнен в связи с вводом новых торговых объектов.</t>
  </si>
  <si>
    <t xml:space="preserve">Показатель 3. Стандарт потребительского рынка и услуг </t>
  </si>
  <si>
    <t>Показатель перевыполнен  в связи с приведением рекламных конструкций в соответствие с действующим законодательством, а также переводов правообладателей земельных участков с целевым назначением.</t>
  </si>
  <si>
    <t>Показатель достигнут за счет введения новых объектов общественного питания.</t>
  </si>
  <si>
    <t>Показатель достигнут за счет введения новых объектов.</t>
  </si>
  <si>
    <t>4.7</t>
  </si>
  <si>
    <t>Показатель 6. Доля ОДС, соответствующих требованиям, нормам и стандартам действующего законодательства, от общего количества ОДС</t>
  </si>
  <si>
    <t>Показатель перевыполнен в связи с приведением придорожного сервиса с действующим законодательством.</t>
  </si>
  <si>
    <t xml:space="preserve">Показатель достигнут за счет проведения мониторинга объектов потребительского рынка и услуг, на основании поступивших обращений жителей, по вопросам соблюдения действующего законодательства в сфере защиты прав потребителей, а также проведения разъяснительной работы специалистов управления с жителями городского округа, по вопросам, связанным с их защитой как потребителей. </t>
  </si>
  <si>
    <t>Проведены культурно-массовые мероприятия:  "Широкая масленица", "Международный женский день", "Посади лес 2021".</t>
  </si>
  <si>
    <t>Проведено 40 ярмарок на территории г.о.Мытищи.</t>
  </si>
  <si>
    <t>Показатель перевыполнен. Общая площадь земельных участков, приобретенных 13-ю резидентами составила 10,99 га.</t>
  </si>
  <si>
    <t>Показатель 7
Темп роста (индекс роста) физического объема инвестиций в основной капитал, за исключением инвестиций инфраструктурных монополий (федеральные проекты) и бюджетных ассигнований  федерального бюджета</t>
  </si>
  <si>
    <t xml:space="preserve">Показатель выполнен за счет созданных рабочих мест в: обрабатывающей промышленности и сельском хозяйстве - 1180; торговле и сфере услуг - 611; офисно-логистических центрах - 601; социальной сфере - 414. </t>
  </si>
  <si>
    <t>Показатель 4. Количество вновь созданных субъектов малого и среднего бизнеса</t>
  </si>
  <si>
    <t xml:space="preserve"> единиц</t>
  </si>
  <si>
    <t>Показатель 5. Количество самозанятых граждан, зафиксировавших свой статус, с учетом введения налогового режима для самозанятых, нарастающим итогом</t>
  </si>
  <si>
    <t xml:space="preserve">Показатель 8. Количество созданных рабочих мест
</t>
  </si>
  <si>
    <t xml:space="preserve">В систему ЕАСПИП МО внесено 129 проектов,8 из которых - в 2021 году. 42 проекта находятся в стадии реализации. Сведения о строящихся объектах с контактами инвесторов ежемесячно направлялись в территориальный отдел статистики для сбора информации. За отчетный период  объем инвестиций, привлеченных в основной капитал (без учета бюджетных инвестиций) составил 37 810,7 млн. руб. На душу населения - 138,6 тыс. руб.      </t>
  </si>
  <si>
    <t>Проведено 12 ярмарок вакансий.</t>
  </si>
  <si>
    <t>В результате проведенного мониторинга предприятий и организаций, осуществляющих строительство новых объектов, реконструкцию и модернизацию действующих, выявлено создание 2806 новых рабочих мест в различных сферах экономики.</t>
  </si>
  <si>
    <t xml:space="preserve">Отменено торжественное мероприятие, посвященное Дню российского предпринимательства из-за ограничений, связанных с распространением коронавирусной инфекции COVID-19. </t>
  </si>
  <si>
    <t xml:space="preserve">Проведен конкурс по отбору субъектов малого и среднего предпринимательства, в том числе индивидуальных предпринимателей, на право заключения договора о предоставлении субсидии за счет средств бюджета городского округа Мытищи. </t>
  </si>
  <si>
    <t>Субсидию получили 6 субъектов МСП.</t>
  </si>
  <si>
    <t xml:space="preserve">Показатель перевыполнен в связи с проведением совместной работы администрации г.о. Мытищи, офиса «Мой бизнес», Фонда микрофинансирования и Гарантийного фонда Московской области микрозаймы в размере 16,45 рублей получили 5 предпринимателей, 15 субъектам мсп предоставлены поручительства на сумму 173,6 млн.руб. Фондом поддержки внешнеэкономической деятельности проводились онлайн конференции на площадке Zoom по различным мерам поддержки бизнеса. Основными темами были «Этапы экспорта», "Предоставление налоговых консультаций, в том числе по вопросу возмещения экспортного НДС" и др.  </t>
  </si>
  <si>
    <t>Годовой отчет о реализации мероприятий
муниципальной программы городского округа Мытищи</t>
  </si>
  <si>
    <t xml:space="preserve">Основное мероприятие 01.
Оказание мер социальной поддержки детям-сиротам, детям, оставшихся без попечения родителей, лицам из числа указанной категории детей, а также гражданам, желающим взять детей на воспитание в семью.
</t>
  </si>
  <si>
    <t xml:space="preserve">В 2021 году  в соответствии с договорами найма специализированных жилых помещений, приобретены и предоставлены детям-сиротам 24 квартиры.
</t>
  </si>
  <si>
    <t>Таблица 18.</t>
  </si>
  <si>
    <t>"Жилище"</t>
  </si>
  <si>
    <t>за январь-декабрь 2021 год</t>
  </si>
  <si>
    <t>Планируемое значение показателя на 2021 год</t>
  </si>
  <si>
    <t>Причины невыполнения/ несвоевременного  выполнения/ предложения по выполнению</t>
  </si>
  <si>
    <t>тысяча квадратных метров</t>
  </si>
  <si>
    <t>семей</t>
  </si>
  <si>
    <t>За период 2021 года показатель не подвергался мониторингу.</t>
  </si>
  <si>
    <t>Процент</t>
  </si>
  <si>
    <t>За период 2021 года встречи с гражданами участниками долевого строительства не проводились.</t>
  </si>
  <si>
    <t>Шт.</t>
  </si>
  <si>
    <t xml:space="preserve">В 2021 году квартирами по договорам найма специализированных жилых помещений для детей-сирот обеспеченно 24 человека. </t>
  </si>
  <si>
    <t xml:space="preserve"> человек</t>
  </si>
  <si>
    <t>Таблица  40.</t>
  </si>
  <si>
    <t>Рейтинг эффективности реализации муниципальных программ</t>
  </si>
  <si>
    <t>Наименование программ/подпрограмм</t>
  </si>
  <si>
    <t>Индекс эффективности</t>
  </si>
  <si>
    <t xml:space="preserve">Спорт </t>
  </si>
  <si>
    <t>1,0</t>
  </si>
  <si>
    <t>Развитие сельского хозяйства</t>
  </si>
  <si>
    <t>0,6</t>
  </si>
  <si>
    <t xml:space="preserve">Жилище </t>
  </si>
  <si>
    <t>0,9</t>
  </si>
  <si>
    <t xml:space="preserve">Развитие инженерной инфраструктуры и энергоэффективности </t>
  </si>
  <si>
    <t>0,8</t>
  </si>
  <si>
    <t xml:space="preserve">Предпринимательство </t>
  </si>
  <si>
    <t xml:space="preserve">Управление имуществом и муниципальными финансами </t>
  </si>
  <si>
    <t xml:space="preserve">Развитие институтов гражданского общества, повышение эффективности местного самоуправления и реализации молодежной политики </t>
  </si>
  <si>
    <t xml:space="preserve">Развитие и функционирование дорожно-транспортного комплекса </t>
  </si>
  <si>
    <t xml:space="preserve">Цифровое муниципальное образование </t>
  </si>
  <si>
    <t xml:space="preserve">Формирование современной комфортной городской среды </t>
  </si>
  <si>
    <t xml:space="preserve">Строительство объектов социальной-инфраструктуры </t>
  </si>
  <si>
    <t>городского округа Мытищи в 2021 году</t>
  </si>
  <si>
    <t xml:space="preserve">Произведена оплата договора заключённого с  ЗАО "Росоценка" 
за оказание услуг по оценке рыночной стоимости   территории жилой застройки, расположенной по адресу: Московская область, г.о. Мытищи, мкр. 20, ул. Трудовая. </t>
  </si>
  <si>
    <t>Показатель не превышает планируемого значения, по сравнению с аналогичным периодом прошлого года показатель снизился на 1,6%.</t>
  </si>
  <si>
    <t>Показатель не выполнен в связи с: нестабильной экономической ситуацией, а именно, со значительным удорожанием цен на строительные материалы, продукты питания и пр. товары;  большим объемом размещения крупных многолетних закупок (торгов 1-го уровня). По сравнению с аналогичным периодом прошлого года объем опубликованных состоявшихся торгов увеличился в 2,3 раза и составил 6 036 532,7 тыс.руб.
Несмотря на то, что доля экономии по сравнению с аналогичным периодом прошлого года снизилась, сумма общей экономии денежных средств по состоявшимся торгам увеличилась на 122 771,2 тыс.руб. и составила 334 054,8 тыс.руб.</t>
  </si>
  <si>
    <t>Показатель перевыполнен в связи с активным взаимодействием администрации г.о. Мытищи и  организаций инфраструктуры поддержки субъектов малого и среднего предпринимательства с бизнес-сообществом путем проведения  он-лайн конференций, семинаров, размещение информации о различных мерах поддержки на муниципальном и региональном уровнях  на официальном сайте г.о. Мытищи, в бизнес-чате и других интернет ресурсах.</t>
  </si>
  <si>
    <t>Показатель перевыполнен в связи с привлечением в индустриальный парк "Аббакумово" 8 новых резидентов, на промышленную площадку "Высоково"  5 резидентов.</t>
  </si>
  <si>
    <t>Мероприятие 02.03. Частичная компенсация затрат субъектам малого и среднего предпринимательства, осуществляющим предоставление услуг (производство товаров) в следующих сферах деятельности: социальное обслуживание граждан, услуги здравоохранения, физкультурно-оздоровительная деятельность, реабилитация инвалидов, проведение занятий в детских и молодежных кружках, секциях, студиях, создание и развитие детских центров, производство и (или) реализация медицинской техники, протезно-ортопедических изделий, а также технических средств, включая автомото-транспорт, материалов для профилактики инвалидности или реабилитации инвалидов, обеспечение культурно-просветительской деятельности (музеи, театры, школы-студии, музыкальные учреждения, творческие мастерские), предоставление образовательных услуг группам граждан, имеющим ограниченный доступ к образователь-ным услугам, ремесленничество</t>
  </si>
  <si>
    <t xml:space="preserve">На сайте размещены актуализированный и переведенный на английский язык инвестиционный паспорт городского округа Мытищи, перечень свободных объектов, предназначенных для размещения субъектов малого и среднего предпринимательства (обновляется ежемесячно). Перечень включает: 32 объекта муниципального имущества, 14 земельных участков, 4 производственно-складских помещения, 29 офисных помещений коммерческого имущества. </t>
  </si>
  <si>
    <t xml:space="preserve">Выплата заработной платы сотрудникам муниципальных дошкольных образовательных учреждений произведена за январь-декабрь 2021 года в полном объеме. </t>
  </si>
  <si>
    <t>Выплата заработной платы сотрудникам частных дошкольных образовательных учреждений произведена за январь-декабрь 2021 года.</t>
  </si>
  <si>
    <t>Произведена выплата  заработной платы, оплачены коммунальные услуги, техническое обслуживание имущества,  продукты питания в детских садах и прочие расходы.</t>
  </si>
  <si>
    <t xml:space="preserve">Оплата  произведена по фактически представленным документам. </t>
  </si>
  <si>
    <t xml:space="preserve">Выплата заработной платы сотрудникам муниципальных  общеобразовательных учреждений произведена за январь-декабрь 2021 года в полном объеме. </t>
  </si>
  <si>
    <t xml:space="preserve">Расходы произведены по фактической посещаемости учащихся за январь-декабрь 2021 года.  </t>
  </si>
  <si>
    <t>Произведена выплата заработной платы, оплачены коммунальные услуги, техническое обслуживание имущества.</t>
  </si>
  <si>
    <t>Выполнены ремонты спортивных ядер школ №16, №24, №31. Прибретена мебель в МБОУ "Марфинская СОШ".</t>
  </si>
  <si>
    <t>Произведена выплата за январь-декабрь  2021 года  1299 классным руководителям за фактически отработанное время, выплачены отпускные.</t>
  </si>
  <si>
    <t>Произведена оплата за март-декабрь 2021 года АНОО "Школа "Вектор" по фактически произведенным  расходам.</t>
  </si>
  <si>
    <t xml:space="preserve">С 01.08.2021 МБОУ МШМВ реорганизовано путем присоединения к МБОУ СОШ № 12. </t>
  </si>
  <si>
    <t>Произведена оплата горячего питания обучающихся  по фактической посещаемости за январь-декабрь 2021 года.</t>
  </si>
  <si>
    <t>Произведена оплата  питания обучающихся  по фактической посещаемости за январь-декабрь 2021 года.</t>
  </si>
  <si>
    <t>Мероприятие 01.12. Мероприятия по проведению капитального ремонта в муниципальных общеобразовательных организациях в Московской области за счет средств местного бюджета</t>
  </si>
  <si>
    <t>Проведена экспертиза проектной документации по ремонту МБОУ СОШ № 7 и МБОУ ШОВЗ.</t>
  </si>
  <si>
    <t>Произведены расходы по заработной плате, коммунальным услугам, по техническому обслуживанию имущества  в учреждениях дополнительного образования детей.</t>
  </si>
  <si>
    <t>Оплата произведена за январь-декабрь текущего года по фактически представленым счетам.</t>
  </si>
  <si>
    <t>Таблица 37.</t>
  </si>
  <si>
    <t>Количество введенных в эксплуатацию объектов дошкольного образования за счет бюджетных средств</t>
  </si>
  <si>
    <t>Количество введенных в эксплуатацию объектов общего образования</t>
  </si>
  <si>
    <t>Количество введенных в эксплуатацию объектов дошкольного образования за счет внебюджетных источников</t>
  </si>
  <si>
    <t>Количество введенных в эксплуатацию объектов общего образования за счет внебюджетных источников</t>
  </si>
  <si>
    <t>Количество введенных в эксплуатацию объектов общего образования за счет бюджетных средств</t>
  </si>
  <si>
    <t>Количество введенных в эксплуатацию объектов физической культуры и спорта за счет средств бюджетов муниципальных образований Московской области</t>
  </si>
  <si>
    <t xml:space="preserve">Введен в эксплуатацию детский сад на 225 мест в дер.Пирогово. </t>
  </si>
  <si>
    <t>Введена в эксплуатацию школа на 600 мест (юго-западнее дер. Болтино).</t>
  </si>
  <si>
    <t>Участником подпрограммы реализовано свидетельство о праве на получение жилищной субсидии.</t>
  </si>
  <si>
    <t>За период 2021 года населением за счет собственных или кредитных средств построено 29,9 тыс. м2 жилья, что составляет  22 % от планового значения.  Невыполнение планового значения показателя связано с неблагоприятной финансовой ситуацией, вызванной распространением коронавирусной инфекцией COVID-19.</t>
  </si>
  <si>
    <t>Годовой отчет о реализации мероприятий</t>
  </si>
  <si>
    <t>Разработана проектно-сметная документации по реконструкции водопроводной сети по адресу: МО, г. Мытищи, Новомытищинский пр-т, д. 45, к. 1.</t>
  </si>
  <si>
    <t>Выполнены работы по перекладке водопроводных сетей по адресам: 
д. Пирогово, ул. Совхозная, д.6, д.8, д.10, д.12, д.14, д.16;
2-ой Щелковский пр-д, д.6, д.8; д.Челобитьево.</t>
  </si>
  <si>
    <t>Выполнены работы по реконструкции водозаборного узла "Лесной".</t>
  </si>
  <si>
    <t>Мероприятие запланировано к реализации в последующие периоды.</t>
  </si>
  <si>
    <t>Мероприятие 01.02 
Строительство и реконструкция объектов очистки сточных вод</t>
  </si>
  <si>
    <t xml:space="preserve">Реализация мероприятия запланирована в 2023 году. </t>
  </si>
  <si>
    <t>Модернизация системы очистных сооружений и ливневой канализации пос. Пироговский по адресу: Московская область, городской округ Мытищи, г. Мытищи, микрорайон Поселок Пироговский, ул. Сазонова</t>
  </si>
  <si>
    <t>Выполнены работы по реконструкции канализационных очистных сооружений «Сухарево».</t>
  </si>
  <si>
    <t>Выполнены работы по реконструкции комплекса очистных сооружений канализации суммарной производительностью 5000 м3/сут с увеличением производительности до 8500 м3/сут в мкр. Пироговский по адресу: Московская область, г.о. Мытищи, мкр. Пироговский, ул.Пролетарская, владение 4В.</t>
  </si>
  <si>
    <t xml:space="preserve">Проведена поверка 82 шт. общедомовых приборов учета энергетических ресурсов  в многоквартирных домах, из них: теплоэнергии - 76 шт., горячего водоснабжения - 6 шт. </t>
  </si>
  <si>
    <t xml:space="preserve">Мероприятие 02.03.
Возмещение специализированным организациям недополученных доходов, возникающих при выполнении работ по установке автоматизированных систем контроля за газовой безопасностью в жилых помещениях (квартирах) многоквартирных домов отдельным категориям граждан
</t>
  </si>
  <si>
    <t>Проведены работы по установке автоматизированных систем контроля за газовой безопасностью в 29 жилых помещениях (квартирах).</t>
  </si>
  <si>
    <t xml:space="preserve">В рамках мероприятия выполнены работы по сезонному содержанию 186 колодцев на территории городского округа. </t>
  </si>
  <si>
    <t>Таблица 20.</t>
  </si>
  <si>
    <t>"Развитие инженерной инфраструктуры и энергоэффективности"</t>
  </si>
  <si>
    <t>Количество созданных и восстановленных ВЗУ, ВНС и станций водоподготовки</t>
  </si>
  <si>
    <t>ед.</t>
  </si>
  <si>
    <t>0</t>
  </si>
  <si>
    <t>Показатель не подвергался мониторингу в 2021 году.</t>
  </si>
  <si>
    <t>Количество созданных и восстановленных объектов очистки сточных вод суммарной производительностью</t>
  </si>
  <si>
    <t>1/8500</t>
  </si>
  <si>
    <t>Доля актуальных схем теплоснабжения, водоснабжения и водоотведения, программ комплексного развития систем коммунальной инфраструктуры</t>
  </si>
  <si>
    <t>Доля зданий, строений, сооружений органов местного самоуправления и муниципальных учреждений, оснащённых приборами учёта потребляемых энергетических ресурсов</t>
  </si>
  <si>
    <t xml:space="preserve">Доля зданий, строений, сооружений муниципальной собственности, соответствующих нормальному уровню энергетической эффективности и выше (А, B, C, D), </t>
  </si>
  <si>
    <t>Бережливый учёт - оснащённость многоквартирных домов общедомовыми приборами учёта</t>
  </si>
  <si>
    <t>Доля многоквартирных домов с присвоенными классами энергоэффективности</t>
  </si>
  <si>
    <t>Наличие административных комиссий, уполномоченных рассматривать дела об административных правонарушениях в сфере благоустройства</t>
  </si>
  <si>
    <t>да</t>
  </si>
  <si>
    <t>На территории городского округа Мытищи осуществляет деятельность административная комиссия, уполномочена рассматривать дела об административных правонарушениях в сфере благоустройства.</t>
  </si>
  <si>
    <t xml:space="preserve">Оплачены работы по разработке проектной документации по строительству ДОУ на 150 мест в мкр.25А г. Мытищи, а также авансы по договорам на технологическое присоединение объекта к сетям инженерно-технического обеспечения. </t>
  </si>
  <si>
    <t>Неосвоение связано с принятием решения об изменении мощности объекта на 250 мест, в связи с чем не выполнены работы второго этапа контракта на ПИР - рабочая документация.</t>
  </si>
  <si>
    <t>По объекту "ДОУ на 290 мест в мкр. 16 г. Мытищи" ведется строительство детского сада. Произведена оплата за фактически выполненные работы.</t>
  </si>
  <si>
    <t>Строительство детского сада на 120 мест по адресу г.о. Мытищи, с.п. Федоскинское, восточнее дер. Шолохово, пос. Менжинец не ведется по решению застройщика.</t>
  </si>
  <si>
    <t xml:space="preserve">Введены в эксплуатацию детский сад на 225 мест в дер. Пирогово, детский сад на 200 мест мкр. 17А. 
Ведется строительство пристройки на 51 место к детскому саду в мкр. 36, 36А, 37.
</t>
  </si>
  <si>
    <t xml:space="preserve">По заключенному контракту на строительство СОШ на 1100 мест вблизи д. Погорелки перечислен аванс 10% от цены контракта, а также произведена оплата за фактически выполненные работы 3-го этапа контракта.  Оплачен аванс 95% по договору на технологическое присоединение объекта к электрическим сетям. </t>
  </si>
  <si>
    <t xml:space="preserve">Оплачены работы по разработке проектной документации по строительству объекта, а также авансы по договорам на технологическое присоединение объекта к сетям инженерно-технического обеспечения. </t>
  </si>
  <si>
    <t>Ведется строительство объекта:                                                         1. Выполнены земляные работы, работы по устройству ж/б фундаментной плиты, гидроизоляция фундамента, устройство монолитных стен подвала, монолитных пилонов, гидроизоляция наружных конструкций.
2. Ведутся работы по устройству ж/б перекрытий, устройству наружных и внутренних стен, перегородок, лестничных маршей.
3. Начаты работы по прокладке наружных сетей хозяйственно-бытовой и ливневой канализации, водопровода, тепловых сетей.</t>
  </si>
  <si>
    <t>Выплачен аванс за подготовку проекта переноса части газопровода из зоны строительства объекта "Пристройка к МБОУ СОШ № 6". 
Заключен контракт на строительство объекта, начало работ в 2022 году.</t>
  </si>
  <si>
    <t xml:space="preserve">Оплачены работы по определению влияния аэродромов на объекты капитального строительства социального назначения. </t>
  </si>
  <si>
    <t>Перечислен аванс 10% от цены контракта, а также оплата за фактически выполненные работы 3-го этапа контракта.  Оплачен аванс 95% по договору на технологическое присоединение объекта к электрическим сетям.</t>
  </si>
  <si>
    <t>Объект введен в эксплуатацию.</t>
  </si>
  <si>
    <t xml:space="preserve">Ведутся работы по устройству монолитного каркаса здания. </t>
  </si>
  <si>
    <t>Выдано разрешение на строительство от 09.04.2021 года. Ведутся работы по раскопке котлована, забивке свай, выносу инженерных коммуникаций.</t>
  </si>
  <si>
    <t>Благоустроен участок велодорожки и тротуара по ул. Попова.</t>
  </si>
  <si>
    <t xml:space="preserve">Выполнены ремонтные работы 7 514 м2 асфальтобетонного покрытия дорог. </t>
  </si>
  <si>
    <t>Мероприятие 05.05. Дорожная деятельность в отношении автомобильных дорог местного значения в границах городского округа</t>
  </si>
  <si>
    <t>2.3.1</t>
  </si>
  <si>
    <t>Выполнены работы по содержанию:
- 2 684,1 тыс. м2 проезжих частей дорог;
- 344,6 тыс. м2 тротуаров.</t>
  </si>
  <si>
    <t>2.3.2</t>
  </si>
  <si>
    <t>2.3.3</t>
  </si>
  <si>
    <t>2.3.4</t>
  </si>
  <si>
    <t>Выполнены работы по содержанию и обслуживанию 5 шлагбаумов на привокзальной площади городского округа  Мытищи.</t>
  </si>
  <si>
    <t>2.3.5</t>
  </si>
  <si>
    <t>Вывезено 65 единиц брошенного (бесхозяйного) транспорта.</t>
  </si>
  <si>
    <t>2.3.6</t>
  </si>
  <si>
    <t>2.3.7</t>
  </si>
  <si>
    <t>2.3.8</t>
  </si>
  <si>
    <t>Получено 5 метеосправок.</t>
  </si>
  <si>
    <t xml:space="preserve">Выполнены работы по разработке схемы организации дорожного движения по адресу:
- г.о. Мытищи, д. Челобитьево, пересечение ул. Шоссейная и ул. Центральная;
- ул. 2-я Институтская.  </t>
  </si>
  <si>
    <t>Выполнены работы по обновлению базы данных картографического модуля.</t>
  </si>
  <si>
    <t xml:space="preserve">Выполнены работы  по обустройству 8 светофорных объектов. </t>
  </si>
  <si>
    <t>2.4.9</t>
  </si>
  <si>
    <t>Выполнены монтажные работы  1 102 п.м. дорожных ограждений.</t>
  </si>
  <si>
    <t>2.4.10</t>
  </si>
  <si>
    <t>Выполнены работы по:
- обустройству 38 искусственно дорожных неровностей;
- ремонту 8 искусственно дорожных неровностей.</t>
  </si>
  <si>
    <t>2.4.11</t>
  </si>
  <si>
    <t>2.4.12</t>
  </si>
  <si>
    <t>2.4.13</t>
  </si>
  <si>
    <t xml:space="preserve">Проведено 49 заседаний рабочей группы Комиссии по обеспечению безопасности дорожного движения на территории городского округа Мытищи.  </t>
  </si>
  <si>
    <t>2.4.14</t>
  </si>
  <si>
    <t>2.4.15</t>
  </si>
  <si>
    <t>2.4.16</t>
  </si>
  <si>
    <t>Подготовлено 10 правовых актов в области обеспечения безопасности дорожного движения.</t>
  </si>
  <si>
    <t>2.4.17</t>
  </si>
  <si>
    <t>Мероприятие 05.08
Софинансирование работ в целях проведения капитального ремонта и ремонта автомобильных дорог, примыкающих к территориям садоводческих и огороднических некоммерческих товариществ</t>
  </si>
  <si>
    <t>Таблица 28.</t>
  </si>
  <si>
    <t>"Развитие и функционирование дорожно-транспортного комплекса"</t>
  </si>
  <si>
    <t>Соблюдение расписания на автобусных маршрутах</t>
  </si>
  <si>
    <t xml:space="preserve">Показатель не достиг планируемого значения. По данным предоставленным Региональной навигационно-информационной системой Московской области, невыполнение связано с несоблюдением расписания движения. </t>
  </si>
  <si>
    <t>Доля поездок, оплаченных посредством безналичных расчетов, в общем количестве оплаченных пассажирами поездок на конец года</t>
  </si>
  <si>
    <t>Перевыполнение показателя связано, с запретом реализации билетов за наличный расчет в связи с распространением коронавирусной инфекции 
(COVID-19).</t>
  </si>
  <si>
    <t>Протяженность муниципальной маршрутной сети</t>
  </si>
  <si>
    <t>км</t>
  </si>
  <si>
    <t xml:space="preserve">Объемы ввода в эксплуатацию после строительства и реконструкции автомобильных дорог общего пользования местного значения (при наличии объектов в программе)
Протяженность автомобильных дорог общего пользования местного значения на территории муниципального образования
</t>
  </si>
  <si>
    <t>км/пог.м</t>
  </si>
  <si>
    <t>Протяженность автомобильных дорог общего пользования местного значения на территории муниципального образования</t>
  </si>
  <si>
    <t>Значение показателя определяется на основании данных статистического наблюдения.</t>
  </si>
  <si>
    <t>Содержание улично-дорожной сети:</t>
  </si>
  <si>
    <t>дорог</t>
  </si>
  <si>
    <t>тыс.кв.м</t>
  </si>
  <si>
    <t xml:space="preserve">Достигнуто плановое значение показателя  в соответствии с регламентом организации работ по содержанию улично-дорожной сети на 2021 г. </t>
  </si>
  <si>
    <t>тротуаров</t>
  </si>
  <si>
    <t>Значение показателя перевыполнено по факту  проведения работ по содержанию тротуаров.</t>
  </si>
  <si>
    <t>подземных пешеходных переходов</t>
  </si>
  <si>
    <t>кв.м</t>
  </si>
  <si>
    <t>Содержание и обслуживание ливневой канализации</t>
  </si>
  <si>
    <t>тыс.п.м</t>
  </si>
  <si>
    <t>Достигнуто плановое значение показателя  в соответствии с регламентом организации работ по содержанию и обслуживанию ливневой канализации.</t>
  </si>
  <si>
    <t>2,5</t>
  </si>
  <si>
    <t>Содержание и обслуживание очистных сооружений</t>
  </si>
  <si>
    <t>шт.</t>
  </si>
  <si>
    <t>Достигнуто плановое значение показателя  в соответствии с регламентом организации работ по содержанию и обслуживанию очистных сооружений.</t>
  </si>
  <si>
    <t xml:space="preserve">Достигнуто плановое значение показателя  в соответствии с регламентом организации работ по содержанию дорожных сооружений и иных объектов дорожной инфраструктуры. </t>
  </si>
  <si>
    <t>2.7</t>
  </si>
  <si>
    <t>Общая протяженность автомобильных дорог общего местного значения, соответствующих нормативным требованиям к транспортно-эксплуатационным показателям на 31 декабря отчетного года</t>
  </si>
  <si>
    <t xml:space="preserve">Значение показателя определяется на основании предварительной оценки, с учетом проведения запланированных в текущем году работ по ремонту дорог. </t>
  </si>
  <si>
    <t>2.8</t>
  </si>
  <si>
    <t>Доля муниципальных дорог, не отвечающих нормативным требованиям в общей протяженности дорог</t>
  </si>
  <si>
    <t>2.9</t>
  </si>
  <si>
    <t>Ремонт (капитальный ремонт) сети автомобильных дорог общего пользования местного значения (оценивается на конец года)</t>
  </si>
  <si>
    <t>2.10</t>
  </si>
  <si>
    <t>Ремонт и устройство тротуаров</t>
  </si>
  <si>
    <t>2.11</t>
  </si>
  <si>
    <t>Создание парковочного пространства на улично-дорожной сети (оценивается на конец года)</t>
  </si>
  <si>
    <t>машино-места</t>
  </si>
  <si>
    <t>2.12</t>
  </si>
  <si>
    <t>ДТП. Снижение смертности от дорожно-транспортных происшествий: на дорогах федерального значения, на дорогах регионального значения, на дорогах муниципального значения, на частных дорогах</t>
  </si>
  <si>
    <t>количество погибших на 100 тыс. населения</t>
  </si>
  <si>
    <t>Значение показателя не достигнуто  в связи с ростом числа ДТП на территории городского округа.</t>
  </si>
  <si>
    <t>Приобретен  грузовой автомобиль с бортовой платформой со сдвоенной кабиной ГАЗ - A22R32-71.</t>
  </si>
  <si>
    <t>Устройство контейнерных площадок на территории городского округа Мытищи.</t>
  </si>
  <si>
    <t>Субсидия из бюджета Московской области бюджетам муниципальных образований Московской области на устройство контейнерных площадок</t>
  </si>
  <si>
    <t>Устройство контейнерных площадок на территории городского округа Мытищи с привлечением субсидии из бюджета Московской области.</t>
  </si>
  <si>
    <t>1.2.1.1</t>
  </si>
  <si>
    <t>Устройство контейнерных площадок</t>
  </si>
  <si>
    <t>Выполнены работы по устройству 32 контейнерных площадок.</t>
  </si>
  <si>
    <t>Расходы  на устройство контейнерных площадок за счет средств местного бюджета</t>
  </si>
  <si>
    <t>Выполнены работы по устройству 34 контейнерных площадок.</t>
  </si>
  <si>
    <t>Продолжение п.п. 1.7.4</t>
  </si>
  <si>
    <t>Проведены лабораторные исследования качества работ по ремонту дворовых территорий.</t>
  </si>
  <si>
    <t>Выполнены работы по благоустройству 23 дворовых территорий.</t>
  </si>
  <si>
    <t>Выполнены работы по благоустройству  5 609 м2 (29 шт.) пешеходных коммуникаций.</t>
  </si>
  <si>
    <t>Выполнены работы по размещению 3-х туалетов нестационарного типа, расположенных по адресам:
-  парк им "Стрекалова";
- парк "Перловский";
- парк "Яуза".</t>
  </si>
  <si>
    <t xml:space="preserve">Благоустройство территории Центрального парка культуры и отдыха  (юбиляр) </t>
  </si>
  <si>
    <t>Продолжение п. 1.1</t>
  </si>
  <si>
    <t>Проведены работы по:
- рыхлению снежных масс в общем объеме 2750 м/ч;
- складированию 550 м3 мусора.</t>
  </si>
  <si>
    <t>Возмещена часть затрат, связанных с выполнением в 2020 г. работ по ремонту 9 подъездов.</t>
  </si>
  <si>
    <t>Выполнены ремонтные работы 97 подъездов.</t>
  </si>
  <si>
    <t xml:space="preserve">Реализация мероприятия без привлечения средств городского округа Мытищи осуществляется в соответствии с планами реализации региональной программы Московской области "Проведение капитального ремонта общего имущества в многоквартирных домах, расположенных на территории Московской области, на 2014-2049 годы".
Подписаны акты  выполненных работ по 46 домам. </t>
  </si>
  <si>
    <t>Таблица 34.</t>
  </si>
  <si>
    <t>Количество благоустроенных общественных территорий</t>
  </si>
  <si>
    <t>Количество благоустроенных общественных территорий, реализованных без привлечения средств федерального бюджета и бюджета Московской области</t>
  </si>
  <si>
    <t>Количество разработанных концепций благоустройства общественных территорий</t>
  </si>
  <si>
    <t>Количество разработанных проектов благоустройства общественных территорий</t>
  </si>
  <si>
    <t>Количество установленных детских игровых площадок</t>
  </si>
  <si>
    <t>На территории городского округа Мытищи за период 2021 года установлено 23 детских игровых площадки.</t>
  </si>
  <si>
    <t>Количество благоустроенных дворовых территорий</t>
  </si>
  <si>
    <t>На территории городского округа Мытищи за период 2021 года благоустроено 23 дворовых территории.</t>
  </si>
  <si>
    <t xml:space="preserve">Доля граждан, принявших участие в решении вопросов развития городской среды, от общего количества граждан в возрасте от 14 лет, проживающих в муниципальных образованиях, на территории которых реализуются проекты по созданию комфортной городской среды </t>
  </si>
  <si>
    <t>Плановое значение показателя достигнуто в соответствии с проведением опроса развития городской среды на интернет площадках.</t>
  </si>
  <si>
    <t xml:space="preserve">Реализованы проекты победителей Всероссийского конкурса лучших проектов создания комфортной городской среды в малых городах и исторических поселениях </t>
  </si>
  <si>
    <t>Количество объектов систем наружного освещения, в отношении которых реализованы мероприятия по устройству и капитальному ремонту</t>
  </si>
  <si>
    <t>Планируемое  значение показателя достигнуто в соответствии с планом работ по содержанию и ремонту уличного освещения.</t>
  </si>
  <si>
    <t>Количество объектов в отношении которых реализованы мероприятия по устройству архитектурно-художественного освещения</t>
  </si>
  <si>
    <t>Соответствие нормативу обеспеченности парками культуры и отдыха</t>
  </si>
  <si>
    <t>Увеличение числа посетителей парков культуры и отдыха</t>
  </si>
  <si>
    <t>1.13</t>
  </si>
  <si>
    <t>Количество созданных и благоустроенных парков культуры и отдыха на территории Московской области</t>
  </si>
  <si>
    <t>1.14</t>
  </si>
  <si>
    <t>Количество парков культуры и отдыха на территории Московской области, в которых благоустроены зоны для досуга и отдыха населения</t>
  </si>
  <si>
    <t>1.15</t>
  </si>
  <si>
    <t>Площадь устраненных дефектов асфальтового покрытия дворовых территорий, в том числе проездов на дворовые территории, в том числе внутриквартальных проездов, в рамках проведения ямочного ремонта</t>
  </si>
  <si>
    <t>Квадратный метр</t>
  </si>
  <si>
    <t>1.16</t>
  </si>
  <si>
    <t>Соответствие внешнего вида ограждений региональным требованиям</t>
  </si>
  <si>
    <t>баллов</t>
  </si>
  <si>
    <t>1.17</t>
  </si>
  <si>
    <t>Количество общественных туалетов нестационарного типа, размещенных с использованием средств субсидии  из бюджета Московской области бюджетам муниципальных образований Московской области на размещение общественных туалетов нестационарного типа на территориях общего пользования</t>
  </si>
  <si>
    <t>Количество действующих парков культуры и отдыха на территории городского округа Мытищи</t>
  </si>
  <si>
    <t>На территории городского округа Мытищи действуют 8 ПКиО.</t>
  </si>
  <si>
    <t>Количество отремонтированных подъездов  МКД</t>
  </si>
  <si>
    <t>Планируемое  значение выполнено в соответствии с Программой ремонта подъездов многоквартирных домов в Московской области.</t>
  </si>
  <si>
    <t xml:space="preserve">Количество МКД, в которых проведен капитальный ремонт в рамках региональной программы </t>
  </si>
  <si>
    <t>В 2021 году приняты работы по капитальному ремонту общего имущества в 46 многоквартирных домах. Заказчиком работ по капитальному ремонту выступает Фонд капитального ремонта общего имущества многоквартирных домов Московской области.  В соответствии с законом Московской области от 01.07.2013 года № 66/2013-ОЗ "Об организации проведения капитального ремонта общего имущества в многоквартирных домах, расположенных на территории Московской области" контроль сроков выполнения работ подрядными организациями относится к обязанностям регионального оператора (Фонд капитального ремонта общего имущества многоквартирных домов Московской области).</t>
  </si>
  <si>
    <t>за январь - декабрь  2021 года</t>
  </si>
  <si>
    <t>Предоставление выкупной стоимости собственникам жилых помещений в аварийном жилищном фонде за изымаемые объекты недвижимости для муниципальных нужд</t>
  </si>
  <si>
    <t>За период 2021 года проведены мероприятия по: 
- переселению 123 человек;
- ликвидации 1,71 тыс. кв.м. аварийного жилищного фонда.</t>
  </si>
  <si>
    <t>Проведение технического обследования многоквартирных домов специализированными организациями</t>
  </si>
  <si>
    <t xml:space="preserve">Таблица 39. </t>
  </si>
  <si>
    <t>"Переселение граждан из аварийного жилищного фонда"</t>
  </si>
  <si>
    <t>Подпрограмма 1 «Обеспечение устойчивого сокращения непригодного для проживания жилищного фонда»</t>
  </si>
  <si>
    <t>Количество квадратных метров расселенного аварийного жилищного фонда за счет средств консолидированного бюджета</t>
  </si>
  <si>
    <t>Тыс.кв.м</t>
  </si>
  <si>
    <t>Количество квадратных метров расселенного аварийного жилищного фонда за счет средств внебюджетных источников</t>
  </si>
  <si>
    <t>Количество переселённых жителей из аварийного жилищного фонда за счет внебюджетных источников</t>
  </si>
  <si>
    <t>Тысяча человек</t>
  </si>
  <si>
    <t>Количество квадратных метров расселенного аварийного жилищного фонда, за счет муниципальных программ</t>
  </si>
  <si>
    <t>Количество граждан, переселённых из аварийного жилищного фонда, за счет муниципальных программ</t>
  </si>
  <si>
    <t>Количество граждан, переселенных из аварийного жилищного фонда, признанного таковым до 01.01.2017, переселенных по подпрограмме 2 «Обеспечение мероприятий по переселению граждан из аварийного жилищного фонда в Московской области»</t>
  </si>
  <si>
    <t>Количество квадратных метров непригодного для проживания жилищного фонда, признанного аварийными до 01.01.2017 года, расселенного адресной программы Московской области «Переселение граждан из аварийного жилищного фонда в Московской области на 2016-2020 годы».</t>
  </si>
  <si>
    <t>Количество граждан, переселенных из аварийного жилищного фонда, признанного таковым до 01.01.2017, переселенных по адресной программе  Московской области «Переселение граждан из аварийного жилищного фонда в Московской области на 2016-2020 годы».</t>
  </si>
  <si>
    <t>Количество граждан, переселенных из аварийного жилищного фонда, признанного таковым после 01.01.2017, переселенных по подпрограмме 2 «Обеспечение мероприятий по переселению граждан из аварийного жилищного фонда в Московской области»</t>
  </si>
  <si>
    <t>Заключен контракт на работы по устройству футбольного поля.
Выполнено: кладка наружных и внутренних стен, перегородок,  установка системы вентиляции кондиционирования, прокладка хозяйственно-питьевого противопожарного трубопровода, трубопровода горячего водоснабжения.</t>
  </si>
  <si>
    <t>Осуществляется реконструкция (строительство) СОШ на 1200 мест с увеличением мощности до 1900 мест: ведутся работы по каменной кладке наружных стен. Строительная готовность объекта - 60%.</t>
  </si>
  <si>
    <t>Строительство объекта запланировано на 2022-2023 годы.</t>
  </si>
  <si>
    <t>По договору на технологическое присоединение объекта дополнительное соглашение на увеличение стоимости не заключено (не представлено для подписания заказчиком), в связи с чем доплата аванса не произведена.</t>
  </si>
  <si>
    <t>По договору на технологическое присоединение объекта (пристройка к СОШ №6) дополнительное соглашение на увеличение стоимости не заключено (не представлено для подписания заказчиком), в связи с чем доплата аванса не произведена.</t>
  </si>
  <si>
    <t>Таблица 24.</t>
  </si>
  <si>
    <t>Наименование подпрограммы/показателя</t>
  </si>
  <si>
    <t>Подпрограмма 1. Развитие имущественного комплекса</t>
  </si>
  <si>
    <t>Эффективность работы по взысканию задолженности по арендной плате за земельные участки, государственная собственность на которые не разграничена</t>
  </si>
  <si>
    <t>Эффективность работы по взысканию задолженности по арендной плате за муниципальное имущество и землю</t>
  </si>
  <si>
    <t>Поступления доходов в бюджет муниципального образования от распоряжения земельными участками, государственная собственность на которые не разграничена</t>
  </si>
  <si>
    <t>Поступления доходов в бюджет муниципального образования от распоряжения муниципальным имуществом и землей</t>
  </si>
  <si>
    <t>Предоставление земельных участков многодетным семьям</t>
  </si>
  <si>
    <t>Проверка использования земель</t>
  </si>
  <si>
    <t>Исключение незаконных решений по земле</t>
  </si>
  <si>
    <t xml:space="preserve">Работа по исключению незаконных решений и решений, подготовленных с нарушением установленной формы или порядка их подготовки проводится совместно со специалистами Министерства имущественных отношений Московской области на регулярной основе в соответствии с утвержденной дорожной картой по достижению запланированного значения.  </t>
  </si>
  <si>
    <t>Доля объектов недвижимого имущества, поставленных на кадастровый учет от выявленных земельных участков с объектами без прав</t>
  </si>
  <si>
    <t>Прирост земельного налога</t>
  </si>
  <si>
    <t>Увеличение собираемости земельного налога связано с вовлечением земельных участков в налоговый оборот путем выкупа земельных участков под объектами недвижимости без торгов, а также путем увеличения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собственности.</t>
  </si>
  <si>
    <t>Подпрограмма 3. «Совершенствование муниципальной службы Московской области»</t>
  </si>
  <si>
    <t>Доля работников от общего числа сотрудников органов местного самоуправления, прошедших обучение, в том числе муниципальных служащих</t>
  </si>
  <si>
    <t xml:space="preserve">Достигнуто большее значение показателя в связи с экономией средств за счет определения поставщиков на оказание образовательных услуг в форме электронного аукциона и запроса котировок по ценам, ниже планируемых. </t>
  </si>
  <si>
    <t>Подпрограмма 4. Управление муниципальными финансами</t>
  </si>
  <si>
    <t>Исполнение бюджета муниципального образования по налоговым и неналоговым доходам к первоначально утвержденному уровню</t>
  </si>
  <si>
    <t>≥ 100</t>
  </si>
  <si>
    <t>Отношение дефицита местного бюджета к доходам бюджета, без учета безвозмездных поступлений и (или) поступлений налоговых доходов по дополнительным нормативам отчислений</t>
  </si>
  <si>
    <t>≤5,0</t>
  </si>
  <si>
    <t>≤10,0</t>
  </si>
  <si>
    <t>Отношение объема муниципального долга к общему годовому объему доходов местного бюджета без учета объема безвозмездных поступлений и (или) поступлений налоговых доходов по дополнительным нормативам отчислений</t>
  </si>
  <si>
    <t>≤50,0</t>
  </si>
  <si>
    <t>Достигнутое значение показателя за 2021 год</t>
  </si>
  <si>
    <t>46 медицинских работников обеспечены служебным жильем.</t>
  </si>
  <si>
    <t>Таблица 2.</t>
  </si>
  <si>
    <t>Доля населения прошедшего профилактические медицинские осмотры и диспансеризацию («Профилактические медицинские осмотры и диспансеризация")</t>
  </si>
  <si>
    <t>Значение показателя перевыполнено за счет того, что профилактические медицинские осмотры и диспансеризацию прошли 38 530 человек.</t>
  </si>
  <si>
    <t>Количество прикрепленного населения к медицинским организациям на территории округа</t>
  </si>
  <si>
    <t>Жилье-медикам, первичного звена и узкого профиля, обеспеченных жильем, из числа привлеченных и нуждающихся</t>
  </si>
  <si>
    <t>коэф.</t>
  </si>
  <si>
    <t>Показатель  достиг планируемого значения в связи с предоставлением мер социальной поддержки (в том числе предоставление служебного жилья) медицинским работникам.</t>
  </si>
  <si>
    <t>Показатель 15.                                                                                                                                               Количество плоскостных спортивных сооружений в муниципальных образованиях Московской области, на которых проведен капитальный ремонт</t>
  </si>
  <si>
    <t xml:space="preserve">В связи со срывом поставки металлоконструкций для устройства трибуны, сроки завершения работ по капитальному ремонту трибун стадиона планируется завершить до конца января 2018 года. Работы по благоустройству стадиона будут выполнены при наступлении благоприятных климатических условий, но не позднее мая 2018 года. С подрядной организацией ведется претензионная работа.  </t>
  </si>
  <si>
    <t>Обеспечение деятельности муниципальных учреждений в области физической культуры и спорта.</t>
  </si>
  <si>
    <t>Произведена оплата труда, налогов, коммунальных услуг и других текущих платежей. Проведено 61 мероприятие.</t>
  </si>
  <si>
    <t>1.1.5</t>
  </si>
  <si>
    <t>Мероприятие 01.01.05. Приобретение мягкого инвентаря для МАУ "ЦФКиС "Олимпик"</t>
  </si>
  <si>
    <t>Мероприятие 01.02. Капитальный ремонт, текущий ремонт, обустройство и техническое переоснащение, благоустройство территорий объектов спорта»</t>
  </si>
  <si>
    <t>Текущий ремонт, обустройство и  техническое переоснащение спортивных сооружений.</t>
  </si>
  <si>
    <t>Проведены инженерные коммуникации, завершено обустройство прилегающей территории, установлены внутренние защитные сетки.</t>
  </si>
  <si>
    <t>Мероприятие 01.02.03. Дооборудование универсальной спортивной площадки в д. Троице-Сельцо</t>
  </si>
  <si>
    <t>Оказаны услуги по санитарному содержанию и уборке спортивных площадок.</t>
  </si>
  <si>
    <t>Обеспечение деятельности муниципальных учреждений по подготовке спортивных команд и спортивного резерва.</t>
  </si>
  <si>
    <t xml:space="preserve">Мероприятие 01.01.05. Приобретение спортивного инвентаря для МБУ "СШОР по баскетболу" </t>
  </si>
  <si>
    <t>Произведена закупка спортивного инвентаря: мяч баскетбольный - 67 шт.; тренировочные резиновые петли для разной весовой категории в общем количестве - 60 шт.</t>
  </si>
  <si>
    <t>Таблица 10.</t>
  </si>
  <si>
    <t xml:space="preserve">за январь-декабрь 2021 года </t>
  </si>
  <si>
    <t>Профинансировано за отчетный период (тыс. руб.)</t>
  </si>
  <si>
    <t>Макропоказатель -                                                                                                                                                  Доля жителей муниципального образования Московской области, систематически занимающихся физической культурой и спортом, в общей численности населения муниципального образования Московской области в возрасте 3-79 лет</t>
  </si>
  <si>
    <t>Макропоказатель - Уровень обеспеченности граждан спортивными сооружениями исходя из единовременной пропускной способности объектов спорта</t>
  </si>
  <si>
    <t>Показатель превысил планируемое значение в связи с ежегодным вводом новых спортивных сооружений в эксплуатацию.</t>
  </si>
  <si>
    <t>Макропоказатель - Доступные спортивные площадки. Доля спортивных площадок, управляемых в соответствии со стандартом их использования</t>
  </si>
  <si>
    <t xml:space="preserve">Показатель превысил планируемое значение в связи со своевременными работами по обеспечению спортивных площадок: информационными стендами с информацией о балансодержателе, графиком уборки, работе с жителями, ремонтными работами.  </t>
  </si>
  <si>
    <t>Макропоказатель - Доля лиц с ограниченными возможностями здоровья и инвалидов, систематически занимающихся физической культурой и спортом, в общей численности указанной категории населения, проживающих в муниципальном образовании Московской области</t>
  </si>
  <si>
    <t>Макропоказатель - Доля обучающихся и студентов, систематически занимающихся физической культурой и спортом, в общей численности обучающихся и студентов</t>
  </si>
  <si>
    <t>Макропоказатель - Доля населения муниципального образования Московской области, занятого в экономике, занимающегося физической культурой и спортом, в общей численности населения, занятого в экономике</t>
  </si>
  <si>
    <t>Макропоказатель - Эффективность использования существующих объектов спорта (отношение фактической посещаемости к нормативной пропускной способности)</t>
  </si>
  <si>
    <t>Значение показателя достигнуто в полном объеме в связи с тем, что  объекты спорта традиционно востребованы среди населения.</t>
  </si>
  <si>
    <t>Количество проведенных массовых, официальных физкультурных и спортивных мероприятий</t>
  </si>
  <si>
    <t>Показатель превысил планируемое значение в связи с тем, что  спортивные мероприятия востребованы среди населения.</t>
  </si>
  <si>
    <t>Доля жителей муниципального образования Московской области, выполнивших нормативы испытаний (тестов) Всероссийского комплекса "Готов к труду и обороне" (ГТО), в общей численности населения, принявшего участие в испытаниях (тестах)</t>
  </si>
  <si>
    <t>Доля обучающихся и студентов муниципального образования Московской области, выполнивших нормативы Всероссийского физкультурно-спортивного комплекса "Готов к труду и обороне" (ГТО), в общей численности обучающихся и студентов, принявших участие в сдаче нормативов Всероссийского физкультурно-спортивного комплекса "Готов к труду и обороне" (ГТО)</t>
  </si>
  <si>
    <t>Планируемое значение показателя не достигнуто. Благодаря активной пропаганде здорового образа жизни, количество желающих принять участие в сдаче нормативов ВФСК "ГТО" постоянно увеличивается, но физическая подготовка не у всех на необходимом уровне. Работа в данном направлении продолжается.</t>
  </si>
  <si>
    <t>Количество установленных (отремонтированных, модернизированных) плоскостных спортивных сооружений в муниципальных образованиях Московской области</t>
  </si>
  <si>
    <t>Показатель не подвергался мониторингу в отчетном периоде.</t>
  </si>
  <si>
    <t>Макропоказатель - Доля занимающихся по программам спортивной подготовки в организациях ведомственной принадлежности физической культуры и спорта в общем количестве занимающихся в организациях ведомственной принадлежности физической культуры и спорта</t>
  </si>
  <si>
    <t>Планируемое значение показателя не достигнуто в связи с тем, что не все спортсмены выполнили нормативы для зачисления в спортивные школы.</t>
  </si>
  <si>
    <t>Доля организаций, оказывающих услуги по спортивной подготовке в соответствии с федеральными стандартами спортивной подготовки, в общем количестве организаций в сфере физической культуры и спорта Московской области, в том числе для лиц с ограниченными возможностями здоровья и инвалидов</t>
  </si>
  <si>
    <t>Доля занимающихся на этапе высшего спортивного мастерства в организациях, осуществляющих спортивную подготовку, в общем количестве занимающихся на этапе совершенствования спортивного мастерства в организациях, осуществляющих спортивную подготовку в Московской области</t>
  </si>
  <si>
    <t>Доля спортсменов-разрядников в общем количестве лиц, занимающихся в системе спортивных школ олимпийского резерва и училищ олимпийского резерва</t>
  </si>
  <si>
    <t>Доля спортсменов-разрядников, имеющих разряды и звания (от I разряда до спортивного звания "Заслуженный мастер спорта"), в общем количестве спортсменов-разрядников в системе спортивных школ олимпийского резерва и училищ олимпийского резерва</t>
  </si>
  <si>
    <t>Планируемое значение показателя не достигнуто в связи с тем, что в течение года спортивные разряды присваиваются в соответствии с занятыми призовыми местами в соревнованиях.</t>
  </si>
  <si>
    <t>Темп прироста занимающихся в учреждениях и организациях при спортивных сооружениях</t>
  </si>
  <si>
    <t>за  январь - декабрь 2021 года</t>
  </si>
  <si>
    <t>Проведен похозяйственный учет. Закуплены похозяйственные книги (280 штук) и информационные наклейки для оповещения населения.</t>
  </si>
  <si>
    <t xml:space="preserve">Таблица 12. </t>
  </si>
  <si>
    <t>"Развитие сельского хозяйства"</t>
  </si>
  <si>
    <t xml:space="preserve">Базовое значение  </t>
  </si>
  <si>
    <t>Плани-руемое значение  показателя на 2021 год</t>
  </si>
  <si>
    <t>Индекс производства продукции сельского хозяйства в хозяйствах всех категорий (в сопоставимых ценах) к предыдущему году</t>
  </si>
  <si>
    <t>Показатель достиг планового значения в связи с включением в расчет значения показателей продукции  овощеводства, садоводства и животноводства.</t>
  </si>
  <si>
    <t>Производство молока в хозяйствах всех категорий</t>
  </si>
  <si>
    <t>тыс. тонн</t>
  </si>
  <si>
    <t>Инвестиции в основной капитал по видам экономической деятельности: Растениеводство и животноводство, охота и предоставление соответствующих услуг в этих областях, Производство пищевых продуктов, Производство напитков</t>
  </si>
  <si>
    <t>млн. рублей</t>
  </si>
  <si>
    <t>Значение показателя перевыполнено в связи с проведением модернизации производственного оборудования. Наиболее крупными инвесторами являются  ЗАО "Мытищинская пивоваренная компания", ООО " Холдинг логист", ООО "Лидер".</t>
  </si>
  <si>
    <t xml:space="preserve"> Подпрограмма 2 "Развитие мелиорации земель сельскохозяйственного назначения"</t>
  </si>
  <si>
    <t>Вовлечение в оборот выбывших сельскохозяйственных угодий за счет проведения культуртехнических работ сельскохозяйственными товаропроизводителями</t>
  </si>
  <si>
    <t>тыс. га</t>
  </si>
  <si>
    <t>Площадь земель, обработанных от борщевика Сосновского</t>
  </si>
  <si>
    <t>Подпрограмма 4 "Обеспечение эпизоотического и ветеринарно-санитарного благополучия"</t>
  </si>
  <si>
    <t>Количество отловленных животных без владельцев</t>
  </si>
  <si>
    <t xml:space="preserve">единиц </t>
  </si>
  <si>
    <t>Объем экспорта продукции АПК</t>
  </si>
  <si>
    <t>тыс.долл. США</t>
  </si>
  <si>
    <t>Проведены субботники и акции: "Покорми птиц зимой", "Скворечник-дом для друга", "Лес победы", "Наш лес. Посади свое дерево", "Всемирный день чистоты".</t>
  </si>
  <si>
    <t>Проведена акция по посадке "Наш лес. Посади свое дерево" 11 сентября 2021 г. Закуплены раздаточные материалы.</t>
  </si>
  <si>
    <t>Мероприятие G1.03.
Разработка проектной документации на рекультивацию полигонов твёрдых коммунальных отходов</t>
  </si>
  <si>
    <t xml:space="preserve">Таблица 14.  </t>
  </si>
  <si>
    <t xml:space="preserve">"Экология и окружающая среда" </t>
  </si>
  <si>
    <t xml:space="preserve">Базовое значение   </t>
  </si>
  <si>
    <t>Количество проведенных исследований состояния окружающей среды</t>
  </si>
  <si>
    <t>Количество проведенных экологических мероприятий</t>
  </si>
  <si>
    <t>Значение показателя перевыполнено в связи с проведением субботников и акций: "Покорми птиц зимой", "Скворечник-дом для друга", "Лес победы", "Наш лес. Посади свое дерево", "Всемирный день чистоты", "Зеленая пятница".</t>
  </si>
  <si>
    <t>Количество проведенных проб окружающей среды</t>
  </si>
  <si>
    <t xml:space="preserve">    </t>
  </si>
  <si>
    <t>Доля ликвидированных несанкционированных (стихийных) свалок (навалов), в общем числе выявленных несанкционированных  (стихийных) свалок (навалов)</t>
  </si>
  <si>
    <t>Качество окружающей среды</t>
  </si>
  <si>
    <t>Планируемое значение показателя не достигнуто в связи с невозможностью ликвидировать 6 свалок, находящихся на землях сельхозназначения. Материалы по ликвидации направлены в Россельхознадзор Московской области.</t>
  </si>
  <si>
    <t>Количество водных объектов, на которых проведены работы по очистке и благоустройству</t>
  </si>
  <si>
    <t>Количество водных объектов, на которых выполнены мероприятия по ликвидации последствий засорения</t>
  </si>
  <si>
    <t>Количество населения, принявшего участие в экологических мероприятиях</t>
  </si>
  <si>
    <t>Ликвидировано объектов накопленного вреда (в том числе наиболее опасных объектов накопленного вреда)</t>
  </si>
  <si>
    <t>Проведение мероприятий по профилактике терроризма.</t>
  </si>
  <si>
    <t>Оборудование социально-значимых объектов инженерно-техническими сооружениями.</t>
  </si>
  <si>
    <t>Оказаны услуги охраны.</t>
  </si>
  <si>
    <t>Выполнены работы по обслуживанию систем видеонаблюдения.</t>
  </si>
  <si>
    <t>Изготовлены пропуска на автомобили в количестве 1000 штук.</t>
  </si>
  <si>
    <t>Участие в мероприятиях по  профилактике терроризма и рейдах массового скопления молодежи.</t>
  </si>
  <si>
    <t>Оказание услуг по предоставлению видеоизображения.</t>
  </si>
  <si>
    <t>Приобретено 30 видеокамер.</t>
  </si>
  <si>
    <t>Обслуживание, модернизация и развитие системы «Безопасный регион».</t>
  </si>
  <si>
    <t>Оказаны услуги по передаче сигнала с видеокамер и техническому обслуживанию оборудования системы технологического обеспечения региональной общественной безопасности и оперативного управления «Безопасный регион», а также по предоставлению видеоизображения системы «Безопасный регион» в городском округе Мытищи на 410 видеокамерах.</t>
  </si>
  <si>
    <t>Проведены мероприятия, направленные на профилактику и предупреждение распространения наркомании и токсикомании среди несовершеннолетних.</t>
  </si>
  <si>
    <t>Проведены конкурсы «Светлый город» и «Наш участковый. Изготовлены дипломы и свидетельства победителям и участникам конкурсов.</t>
  </si>
  <si>
    <t>Изготовлены плакаты на тему пропаганды ценностей здорового образа жизни.</t>
  </si>
  <si>
    <t>В период с 01.06.2021 г. по 31.12.2021 г. на территории г.о. Мытищи проведен Антинаркотический месячник, приуроченный к Международному дню борьбы с наркоманией и наркобизнесом.</t>
  </si>
  <si>
    <t>Выполнены услуги по разработке проектов санитарно-защитных зон кладбищ Еремино, Осташково, Пирогово.</t>
  </si>
  <si>
    <t>Произведена транспортировка тел умерших в морг - 2705 чел.</t>
  </si>
  <si>
    <t>Оказаны услуги по разработке Плана гражданской обороны и защиты населения городского округа Мытищи.</t>
  </si>
  <si>
    <t>Проведены лабораторные исследования анализов воды, песка и почвы.</t>
  </si>
  <si>
    <t xml:space="preserve">Приобретено 10 ед. оборудования для обеспечения спасательных постов. </t>
  </si>
  <si>
    <t>Выполнены работы по обслуживанию пляжных зон отдыха. Поставлено 128 т. кварцевого песка.</t>
  </si>
  <si>
    <t>Оказание поддержки общественным объединениям пожарной охраны, социальное и экономическое стимулирование участия граждан и организаций в добровольной пожарной охране.</t>
  </si>
  <si>
    <t>Согласно отработанному времени 5 добровольным пожарным выплачено денежное поощрение.</t>
  </si>
  <si>
    <t>Оказаны услуги по страхованию от несчастных случаев 5 добровольным пожарным.</t>
  </si>
  <si>
    <t>Содержание пожарных гидрантов.</t>
  </si>
  <si>
    <t>Произведен осенне-весенний окос и опашка противопожарных полос по периметру сельских населенных пунктов, расположенных в лесных массивах общей площадью 126415 м2.</t>
  </si>
  <si>
    <t>Содержание пожарных водоемов и создание условий для забора воды из них в любое время года.</t>
  </si>
  <si>
    <t>Организация обучения населения мерам пожарной безопасности и пропаганда в области пожарной безопасности, содействие распространению пожарно-технических знаний.</t>
  </si>
  <si>
    <t>Мероприятие 1.1. Закупка имущества гражданской обороны, недостающего до норм обеспечения</t>
  </si>
  <si>
    <t>Содержание оперативного персонала системы обеспечения вызова муниципальных экстренных оперативных служб по единому номеру 112, ЕДДС.</t>
  </si>
  <si>
    <t>Таблица 16.</t>
  </si>
  <si>
    <t>Снижение общего количества преступлений, совершенных на территории муниципального образования, не менее чем на 5 % ежегодно</t>
  </si>
  <si>
    <t>Количество преступлений</t>
  </si>
  <si>
    <t xml:space="preserve">Увеличение доли социально значимых объектов (учреждений), оборудованных в целях антитеррористической защищенности средствами безопасности  </t>
  </si>
  <si>
    <t>Увеличение числа граждан принимающих участие в деятельности народных дружин</t>
  </si>
  <si>
    <t xml:space="preserve">Показатель не достигнут в связи с тем, что из состава дружин вышли лица, достигшие шестидесятилетнего возраста, сменившие место жительства и работы, что привело к невозможности выполнения ими функции дружинников. </t>
  </si>
  <si>
    <t>Снижение доли несовершеннолетних в общем числе лиц, совершивших преступления</t>
  </si>
  <si>
    <t xml:space="preserve">Количество отремонтированных зданий (помещений) территориальных органов МВД </t>
  </si>
  <si>
    <t>единицы</t>
  </si>
  <si>
    <t xml:space="preserve">Показатель с нулевым значением в связи с отсутствием информации о наличии таких помещений в муниципальном образовании. </t>
  </si>
  <si>
    <t>Количество отремонтированных зданий (помещений) территориальных подразделений УФСБ</t>
  </si>
  <si>
    <t>Количество отремонтированных зданий (помещений), находящихся в собственности муниципальных образований Московской области, в целях размещения подразделений Главного следственного управления Следственного комитета Российской Федерации по Московской области</t>
  </si>
  <si>
    <t>Количество отремонтированных зданий(помещений), находящихся в собственности муниципальных образований Московской области, в которых располагаются городские (районные) суды</t>
  </si>
  <si>
    <t xml:space="preserve">Количество снесенных объектов самовольного строительства, право на снос которых в судебном порядке предоставлено администрациям муниципальных образований Московской области, являющимися взыскателями по исполнительным производствам
</t>
  </si>
  <si>
    <t>Количество отремонтированных зданий (помещений), находящихся в собственности муниципальных образований Московской области, в которых располагаются подразделения Военного комиссариата Московской области</t>
  </si>
  <si>
    <t>1.11.</t>
  </si>
  <si>
    <t>Увеличение общего количества видеокамер, введенных в эксплуатацию в систему технологического обеспечения региональной общественной безопасности и оперативного управления «Безопасный регион», не менее чем на 5 % ежегодно</t>
  </si>
  <si>
    <t>Значение показателя перевыполнено в связи с установкой новых камер в подъездах многоквартирных домов, подключенных к системе "Безопасный регион", а также интеграцией существующих систем видеонаблюдения коммерческих объектов в систему "Безопасный регион".</t>
  </si>
  <si>
    <t>1.12.</t>
  </si>
  <si>
    <t>Рост числа лиц, состоящих на диспансерном наблюдении с диагнозом «Употребление наркотиков с вредными последствиями»</t>
  </si>
  <si>
    <t>1.13.</t>
  </si>
  <si>
    <t>Снижение уровня вовлеченности населения в незаконный оборот наркотиков на 100 тыс. населения</t>
  </si>
  <si>
    <t>чел. на 100 тыс. чел</t>
  </si>
  <si>
    <t>1.14.</t>
  </si>
  <si>
    <t>Снижение уровня криминогенности наркомании на 100 тыс. человек</t>
  </si>
  <si>
    <t>Значение показателя перевыполнено в связи с уменьшением количества потребителей наркотиков среди лиц, совершивших преступления.</t>
  </si>
  <si>
    <t>1.15.</t>
  </si>
  <si>
    <t>Благоустроим кладбища «Доля кладбищ, соответствующих Региональному стандарту»</t>
  </si>
  <si>
    <t>1.16.</t>
  </si>
  <si>
    <t>Инвентаризация мест захоронений</t>
  </si>
  <si>
    <t>Показатель достигнут в связи с проведенной инвентаризацией захоронений в соответствии с требованиями законодательства.</t>
  </si>
  <si>
    <t>1.17.</t>
  </si>
  <si>
    <t xml:space="preserve">Количество восстановленных (ремонт, реставрация, благоустройство) воинских захоронений </t>
  </si>
  <si>
    <t>Воинские захоронения, юридически оформленные в муниципальную собственность, отсутствуют.</t>
  </si>
  <si>
    <t>1.18.</t>
  </si>
  <si>
    <t>Доля транспортировок умерших в морг с мест обнаружения или происшествия для производства судебно-медицинской экспертизы, произведенных в соответствии с установленными требованиями</t>
  </si>
  <si>
    <t>Показатель достигнут в связи с осуществлением транспортировок умерших в морг без нарушений порядка, предусмотренного законодательством.</t>
  </si>
  <si>
    <t>Степень готовности муниципального образования Московской области к действиям по предназначению при возникновении чрезвычайных ситуаций (происшествий) природного и техногенного характера</t>
  </si>
  <si>
    <t>Показатель не достигнут в связи с отсутствием финансирования  на обучение руководящего состава организаций г.о. Мытищи (должностные лица, директоры, зам. директора организаций).</t>
  </si>
  <si>
    <t>Прирост уровня безопасности людей на водных объектах, расположенных на территории Московской области</t>
  </si>
  <si>
    <t>Сокращение среднего времени совместного реагирования нескольких экстренных оперативных служб на обращения населения по единому номеру «112» на территории муниципального образования</t>
  </si>
  <si>
    <t>Процент построения и развития систем аппаратно-программного комплекса «Безопасный город» на территории муниципального образования</t>
  </si>
  <si>
    <t xml:space="preserve">Увеличение процента покрытия, системой 
централизованного оповещения и информирования при чрезвычайных ситуациях или угрозе их возникновения, населения на территории 
муниципального образования </t>
  </si>
  <si>
    <t>Показатель достигнут. Территория г.о. Мытищи полностью оснащена средствами центрального оповещения и информирования при ЧС.</t>
  </si>
  <si>
    <t>Повышение степени пожарной защищенности муниципального образования, по отношению к базовому периоду 2019 года.</t>
  </si>
  <si>
    <t>Показатель перевыполнен в связи с проведением профилактической работы по обеспечению пожарной безопасности в пожароопасный период (мероприятия по опашке, проведение занятий в школах, распространение наглядной агитации).</t>
  </si>
  <si>
    <t>Темп прироста степени обеспеченности запасами материально-технических, продовольственных, медицинских и иных средств для целей гражданской обороны</t>
  </si>
  <si>
    <t xml:space="preserve">Показатель не достигнут в связи с соблюдением нормативов в базовом и отчетном периоде по запасам материально-технических, продовольственных, медицинских и иных средств. </t>
  </si>
  <si>
    <t>Увеличение степени готовности к использованию по предназначению защитных сооружений и иных объектов ГО</t>
  </si>
  <si>
    <t>Большое количество ЗСГО находится в ветхом фонде и коммерческих объектах, в связи с этим, нет возможности для приведения их в надлежащее состояние.</t>
  </si>
  <si>
    <t>Продолжение п.п. 2.3.2</t>
  </si>
  <si>
    <t xml:space="preserve">Оказаны услуги по проверке сметной документации: 
- благоустройство 
подходов к  ж/д станциям, станция "Строитель";
- модернизация системы </t>
  </si>
  <si>
    <t>Продолжение п.п. 2.3.6</t>
  </si>
  <si>
    <t>Рассмотрение вопросов обеспечения безопасности дорожного движения при производстве ремонтных, аварийных работ на проезжей части. Подготовка правовых актов в области  обеспечения безопасности дорожного движения</t>
  </si>
  <si>
    <t>Значение показателя перевыполнено за счет дополнительного объема работ по созданию 178 м2 парковочного пространства на ул. Борисовка.</t>
  </si>
  <si>
    <t>Количество введенных в эксплуатацию объектов физической культуры и спорта</t>
  </si>
  <si>
    <t xml:space="preserve">Выдано разрешение на строительство от 04.06.2021 года.  </t>
  </si>
  <si>
    <t>Работы не ведутся по решению застройщика. Строительство объекта запланировано на 2022-2023 годы.</t>
  </si>
  <si>
    <t xml:space="preserve">Проведен ямочный ремонт 
9 912,2 м2 
асфальтобетонного покрытия дворовых территорий. </t>
  </si>
  <si>
    <t>Ремонт муниципальных жилых (нежилых) помещений, в том числе замена сантехнического, газового и электрооборудования, установка ИПУ энергоресурсов, проведение дезинфекции, дезинсекции и дератизации</t>
  </si>
  <si>
    <t>Мероприятие 02.03:
Соблюдение требований законодательства в области обеспечения санитарно-эпидемиологического благополучия 
населения, в частности по обеззараживанию (дезинфекции) мест общего пользования многоквартирных жилых домов</t>
  </si>
  <si>
    <t>Таблица 1.</t>
  </si>
  <si>
    <t>Городской округ Мытищи не принимает участие в федеральном проекте «Спорт – норма жизни» в 2021 году.</t>
  </si>
  <si>
    <t>Заключен муниципальный контракт с АО "Мытищинская теплосеть". Оплата  произведена по выставленным счетам, сформированным по фактическому потреблению тепловой энергии.</t>
  </si>
  <si>
    <t>Выполнены работы: по оценке недвижимого имущества  и земельных участков - 24 объекта; годовой арендной платы  на объекты недвижимого имущества имущества  - 17 объектов; проведения экспертиз в отношении нежилых зданий и помещений, находящихся в муниципальной собственности; погашена задолженность администрации городского округа Мытищи Московской области в пользу ПАО энергетики и электрификации «Мосэнерго» по решениям суда о взыскании переплаты по договорам аренды земельных участков.</t>
  </si>
  <si>
    <t>Экономия сложилась за счет уменьшения суммы страховых взносов в связи с превышением предельной базы налогообложения.</t>
  </si>
  <si>
    <t>Экономия по заработной плате сложилась за счет оплаты пособий по временной нетрудоспособности за счет средств ФСС РФ. Оплата производилась по факту оказания услуг.</t>
  </si>
  <si>
    <t>Произведена оплата по представленным документам.</t>
  </si>
  <si>
    <t xml:space="preserve">     Результаты реализации муниципальной программы  </t>
  </si>
  <si>
    <t>Наличие утвержденного в актуальной версии генерального плана городского округа (внесение изменений в генеральный план городского округа)</t>
  </si>
  <si>
    <t>Да/нет</t>
  </si>
  <si>
    <t>Да</t>
  </si>
  <si>
    <t>Нет</t>
  </si>
  <si>
    <t xml:space="preserve">Наличие утвержденных в актуальной версии Правил землепользования и застройки городского округа (внесение изменений в Правила землепользования и застройки городского округа)
</t>
  </si>
  <si>
    <t xml:space="preserve">Да </t>
  </si>
  <si>
    <t>Наличие утвержденных нормативов градостроительного проектирования городского округа (внесение изменений в нормативы градостроительного проектирования городского округа)</t>
  </si>
  <si>
    <t xml:space="preserve">Нет   </t>
  </si>
  <si>
    <t xml:space="preserve">Количество ликвидированных самовольных, недостроенных и аварийных объектов на территории муниципального образования Московской области
</t>
  </si>
  <si>
    <t xml:space="preserve">Автоматизация обеспечения градостроительной деятельности 
</t>
  </si>
  <si>
    <t>Внесение изменений в генеральный план городского округа планируется в 2022 году.</t>
  </si>
  <si>
    <t>Внесение изменений в Правила проектирования городского округа планируется в 2022 году.</t>
  </si>
  <si>
    <t>Внесение изменений в нормативы градостроительного проектирования городского округа планируется в 2022 году.</t>
  </si>
  <si>
    <t xml:space="preserve">Наличие утвержденной карты планируемого размещения объектов местного значения муниципального образования Московской области </t>
  </si>
  <si>
    <t>Карта планируемого размещения объектов местного значения утверждена в составе генерального плана городского округа Мытищи  решением Совета депутатов городского округа Мытищи от 28.12.2017 №36/1 (в редакции  от 19.12.2019 №4/1).</t>
  </si>
  <si>
    <t>Снесено 5 объектов самовольного строительства  за счет средств городского округа Мытищи, 46 объектов силами собственников данных объектов.</t>
  </si>
  <si>
    <t>Снесено 5 объектов самовольного строительства  за счет средств городского округа Мытищи (ул. 3 Крестьянская д.20; 1-й Красноармейский переулок д.9; деревня Грибки;  строение по Осташковскому шоссе, одноэтажное строение в деревне Шолохово); 46 объектов силами собственников данных объектов.</t>
  </si>
  <si>
    <t xml:space="preserve">Задолженность на 31.12.2021 -  99,234 млн.руб. (Задолженность на 01.01.2021 - 117,379 млн.руб.). Уменьшение  задолженности на 18,095 млн.руб. (15,4%); Принятые меры по  взысканию  в отношении  задолженности (с учетом уменьшающих коффициентов) на 01.12. 2021- 81,3 % ( всего: 95,26 млн.руб.). </t>
  </si>
  <si>
    <t xml:space="preserve">Задолженность на 31.12.2021 -  1,88 млн.руб. (Задолженность на 01.01.2021 - 3,18 млн.руб.)  Уменьшение  задолженности на 1,3  млн.руб (40%); Принятые меры по  взысканию в отношении  задолженности (с учетом уменьшающих коффициентов) на 01.12. 2021- 81,3 %  (всего - на 1,78  млн.руб.).  </t>
  </si>
  <si>
    <t>Значение показателя перевыполнено в связи с осуществлением  предоплаты (авансовых платежей) арендаторами арендной платы за  1 кв. 2022 г. План - 946,5 млн.руб.,  исполненно -1 041, 44 млн.руб.    В том числе: аренда з/у - план 881,0 млн.руб. / факт 970,43 млн.руб.; прод.зем. - план 15,5 млн.руб./ факт 16,7млн.руб. ; увеличение площади зем. - план 51,0 млн.руб./ факт 54,3 млн.руб.</t>
  </si>
  <si>
    <t xml:space="preserve">Администрацией прорабатываются все возможные пути решения вопроса обеспечения земельными участками многодетных семей, не обеспеченных земельными участками. Количество многодетных семей, обеспеченных земельными участками по состоянию на 31.12.2021 - 540; Количество многодетных семей, ожидающих предоставления земельных участков  - 1686. </t>
  </si>
  <si>
    <t xml:space="preserve">В рамках реализации проекта осуществляется информирование граждан о необходимости регистрации прав на неоформленные объекты капитального строительства с помощью проведения еженедельных обходов земельных участков с такими объектами и вручения собственникам уведомлений о необходимости регистрации прав, а также с помощью информирования населения о необходимости регистрации своих объектов капитального строительства через средства массовой информации, через старост деревень, председателей садовых и дачных товариществ. Количество выявленных земельных участков, на которых расположены объекты без прав, включенных в Реестр земельных участков с неоформленными объектами недвижимого имущества 1812 ед., количество земельных участков, удаленных из Реестра земельных участков -1307; количество объектов недвижимого имущества, поставленных на кадастровый учет нарастающим итогом с начала 2021 года составило 1313 ед. </t>
  </si>
  <si>
    <t>Доля проведенных аукционов на право заключения договоров аренды земельных участков для субъектов малого и среднего предпринимательства к общему количеству таких торгов</t>
  </si>
  <si>
    <t xml:space="preserve">Годовой отчет о реализации мероприятий 
муниципальной программы городского округа Мытищи </t>
  </si>
  <si>
    <t>Финансирование предусмотрено в пределах средств на основную деятельность</t>
  </si>
  <si>
    <t>Произведены выплаты стимулирующего характера с начислениями в соответствующие фонды сотрудникам МФЦ.</t>
  </si>
  <si>
    <t>Произведены расходы на выплату заработной платы с начислениями в соответствующие фонды сотрудникам МФЦ.</t>
  </si>
  <si>
    <t>Денежные средства не освоены в полном объеме в связи с образовавшейся экономией в результате проведения закупочных процедур на выполнение работ по реконструкции системы вентиляции в здании МФЦ по адресу: ул. Карла Маркса, д.4.</t>
  </si>
  <si>
    <t>Мероприятие 03.02. Дооснащение материально-техническими средствами – приобретение программно-технических комплексов для оформления паспортов гражданина Российской Федерации,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t>
  </si>
  <si>
    <t>Денежные средства не освоены в полном объеме в связи с тем, что мероприятия по технической поддержке установленной криптобиокабины запланированы в 1 квартале 2022 года.</t>
  </si>
  <si>
    <t>Основное мероприятие 2. Информационная безопасность</t>
  </si>
  <si>
    <t>Основное мероприятие 3. Цифровое государственное управление</t>
  </si>
  <si>
    <t xml:space="preserve">Мероприятие D2.01. Обеспечение организаций дошкольного, начального общего, основного общего и среднего общего образования, находящихся в ведении органов местного самоуправления муниципальных образований Московской области, доступом в сеть Интернет </t>
  </si>
  <si>
    <t xml:space="preserve">Обеспечен доступ к электронным сервисам цифровой инфраструктуры в сфере ЖКХ. </t>
  </si>
  <si>
    <t>Мероприятие E4.17. Установка, монтаж и настройка ip-камер, приобретенных в рамках предоставленной субсидии на государственную поддержку образовательных организаций в целях оснащения (обновления) их компьютерным, мультимедийным, презентационным оборудованием и программным обеспечением в рамках эксперимента по модернизации начального общего, основного общего и среднего общего образования</t>
  </si>
  <si>
    <t>Доля граждан, имеющих доступ к получению государственных и муниципальных услуг по принципу «одного окна» по месту пребывания, в том числе в МФЦ</t>
  </si>
  <si>
    <t>Филиалы офисов МФЦ размещены с учетом потребности населения. Прием населения осуществляется в 58 окнах МФЦ.</t>
  </si>
  <si>
    <t>Уровень удовлетворенности граждан качеством предоставления государственных и муниципальных услуг</t>
  </si>
  <si>
    <t>Для достижения необходимого уровня удовлетворенности граждан качеством предоставления государственных и муниципальных услуг проведены: мониторинг качества и доступности предоставления государственных и муниципальных услуг и повышение квалификации сотрудников.</t>
  </si>
  <si>
    <t>Среднее время ожидания в очереди для получения государственных (муниципальных) услуг</t>
  </si>
  <si>
    <t>минута</t>
  </si>
  <si>
    <t>Для сокращения среднего времени ожидания в очереди проведены: анализ статистических данных по количеству оказанных услуг в МФЦ и среднему времени ожидания в очереди для получения государственных (муниципальных) услуг и обучение сотрудников, повышающее их квалификацию.</t>
  </si>
  <si>
    <t>Доля заявителей МФЦ, ожидающих в очереди более 11 минут</t>
  </si>
  <si>
    <t>Проведено обучение сотрудников.</t>
  </si>
  <si>
    <t xml:space="preserve">Выполнение требований комфортности и доступности МФЦ  </t>
  </si>
  <si>
    <t>Доступное место расположения МФЦ и филиалов, транспортная доступность, наличие парковочных мест позволило выполнить показатель на 100%.</t>
  </si>
  <si>
    <t>Доля рабочих мест, обеспеченных необходимым компьютерным оборудованием и услугами связи в соответствии с требованиями нормативных правовых актов Московской области</t>
  </si>
  <si>
    <t>Стоимостная доля закупаемого и (или) арендуемого ОМСУ муниципального образования Московской области отечественного программного обеспечения</t>
  </si>
  <si>
    <t>Значение показателя перевыполнено. Приобретено только отечественное программное обеспечение (Secret Net Studio (105 лицензий) и ViPNet Client 4.x (105 лицензий).</t>
  </si>
  <si>
    <t>Увеличение доли защищенных по требованиям безопасности информации информационных систем, используемых ОМСУ муниципального образования Московской области, в соответствии с категорией обрабатываемой информации, а также персональных компьютеров, используемых на рабочих местах работников, обеспеченных антивирусным программным обеспечением с регулярным обновлением соответствующих баз</t>
  </si>
  <si>
    <t>Доля работников ОМСУ муниципального образования Московской области, обеспеченных средствами электронной подписи в соответствии с установленными требованиями</t>
  </si>
  <si>
    <t>Значение показателя достигнуто. В 2021 году закуплены электронно-цифровые подписи в количестве 35 шт.</t>
  </si>
  <si>
    <t>Доля документов служебной переписки ОМСУ муниципального образования Московской области и их подведомственных учреждений с ЦИОГВ и ГО Московской области, подведомственными ЦИОГВ и ГО Московской области организациями и учреждениями, не содержащих персональные данные и конфиденциальные сведения и направляемых исключительно в электронном виде с использованием МСЭД и средств электронной подписи</t>
  </si>
  <si>
    <t>Значение показателя не достигнуто в связи c увеличением количества документов без ЭЦП при регистрации обращений юридических лиц через МСЭД.</t>
  </si>
  <si>
    <t>Процент проникновения ЕСИА в муниципальном
образовании Московской области</t>
  </si>
  <si>
    <t>Значение показателя не достигнуто по причине увеличения количества населения в городском округе Мытищи.</t>
  </si>
  <si>
    <t>Качественные услуги – Доля муниципальных (государственных) услуг, по которым нарушены регламентные сроки</t>
  </si>
  <si>
    <t>Показатель перевыполнен благодаря переходу на электронную форму предоставления муниципальных (государственных) услуг за счет применения стандартов муниципальных (государственных) услуг и сокращения времени на межведомственное взаимодействие.</t>
  </si>
  <si>
    <t>Удобные услуги – Доля муниципальных (государственных) услуг, по которым заявления поданы в электронном виде через региональный портал государственных и муниципальных услуг</t>
  </si>
  <si>
    <t>Показатель перевыполнен благодаря  преимуществам получения услуг в электронном формате, таких как сокращение числа посещений государственных органов, отсутствие ожиданий в очередях,  информированность гражданина на каждом этапе работы по его заявлению, сокращение временных затрат, круглосуточная доступность портала.</t>
  </si>
  <si>
    <t>Повторные обращения – Доля обращений, поступивших на портал «Добродел», по которым поступили повторные обращения</t>
  </si>
  <si>
    <t>В течение отчетного периода отмечается ежемесячная тенденция снижения фактического значения.</t>
  </si>
  <si>
    <t>Отложенные решения – Доля отложенных решений от числа ответов, предоставленных на портале «Добродел» (два и более раз)</t>
  </si>
  <si>
    <t>Ответь вовремя – Доля жалоб, поступивших на портал «Добродел», по которым нарушен срок подготовки ответа</t>
  </si>
  <si>
    <t>Доля муниципальных общеобразовательных организаций в муниципальном образовании Московской области, подключенных к сети Интернет на скорости:
для общеобразовательных организаций, расположенных в городских населенных пунктах – не менее 100 Мбит/с;
для общеобразовательных организаций, расположенных в сельских населенных пунктах, – не менее 50 Мбит/с</t>
  </si>
  <si>
    <t>В городском округе Мытищи функционируют 34 муниципальных и 11 негосударственных общеобразовательных учреждений, у которых есть широкополосный доступ к сети Интернет (не менее 100 Мбит/с).</t>
  </si>
  <si>
    <t>Доля многоквартирных домов, имеющих возможность пользоваться услугами проводного и мобильного доступа в информационно-телекоммуникационную сеть Интернет на скорости не менее 1 Мбит/с, предоставляемыми не менее чем 2 операторами связи</t>
  </si>
  <si>
    <t xml:space="preserve">Доля муниципальных учреждений культуры, обеспеченных доступом в информационно-телекоммуникационную сеть Интернет на скорости:
для учреждений культуры, расположенных в городских населенных пунктах, – не менее 50 Мбит/с;
для учреждений культуры, расположенных в сельских населенных пунктах, – не менее 10 Мбит/с
</t>
  </si>
  <si>
    <t xml:space="preserve">В городском округе Мытищи функционируют 43 муниципальных  учреждений культуры, у которых есть широкополосный доступ к сети Интернет (не менее 100 Мбит/с). </t>
  </si>
  <si>
    <t>Образовательные организации оснащены (обновили) компьютерным, мультимедийным, презентационным оборудованием и программным обеспечением в рамках эксперимента по модернизации начального общего, основного общего и среднего общего образования</t>
  </si>
  <si>
    <t xml:space="preserve">Доля помещений аппаратных, приведенных в соответствие со стандартом «Цифровая школа» в части ИТ-инфраструктуры государственных и муниципальных общеобразовательных организаций, реализующих программы общего образования, для обеспечения в помещениях безопасного доступа к государственным, муниципальным и иным информационным системам, информационно-телекоммуникационной сети «Интернет» и обеспечения базовой безопасности образовательного процесса
</t>
  </si>
  <si>
    <t>Значение показателя достигнуто. В городском округе Мытищи 18  помещений аппаратных приведены в соответствие со стандартом «Цифровая школа» в части ИТ-инфраструктуры государственных и муниципальных общеобразовательных организаций, реализующих программы общего образования, для обеспечения в помещениях безопасного доступа к государственным, муниципальным и иным информационным системам, информационно-телекоммуникационной сети «Интернет» и обеспечения базовой безопасности образовательного процесса.</t>
  </si>
  <si>
    <t>Доля используемых в деятельности ОМСУ муниципального образования Московской области информационно-аналитических сервисов ЕИАС ЖКХ МО</t>
  </si>
  <si>
    <t>Произведены расходы на выплату заработной платы с начислениями, оплату услуг связи и содержание имущества, коммунальных услуг, приобретение хозяйственных товаров.</t>
  </si>
  <si>
    <t>Подпрограмма 3 "Развитие библиотечного дела в Московской области"</t>
  </si>
  <si>
    <t xml:space="preserve">Мероприятие 01.02
Расходы на обеспечение деятельности (оказание услуг) муниципальных учреждений – библиотеки
</t>
  </si>
  <si>
    <t>Мероприятие 01.02.01. 
Расходы на обеспечение деятельности (оказание услуг) МБУК «МЦБ»</t>
  </si>
  <si>
    <t xml:space="preserve">Учреждение реорганизовано (присоединено к МАУК "БИЦ" ) на основании Постановления администрации городского округа Мытищи Московской области от 11.11.2019 № 4944. </t>
  </si>
  <si>
    <t>Произведены расходы на выплату заработной платы с начислениями, сотрудникам в отпуске по уходу за ребенком до 3-х лет, оплату услуг связи и интернет, коммунальных услуг, услуг по содержанию имущества, приобретение хозяйственных товаров.</t>
  </si>
  <si>
    <t>Комплектование книжного фонда МАУК «БИЦ».</t>
  </si>
  <si>
    <t xml:space="preserve">Мероприятие 01.01 
Поддержка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 </t>
  </si>
  <si>
    <t>Мероприятие 01.01.01   
Поддержка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 (МБУК МТДК «ФЭСТ»)</t>
  </si>
  <si>
    <t>Произведена оплата за постановку  спектаклей "Робин гуд"  и "Швейк". Приобретено свето-звуковое и звуковое оборудование, механизм подъёмно-опускного занавеса, грузы для калаша штанкетного на основе двуставра.</t>
  </si>
  <si>
    <t>Мероприятие 01.01.02 
Поддержка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 (МБУК МТК «Огниво»)</t>
  </si>
  <si>
    <t>Произведена оплата за постановку спектаклей "Ханума" и "Госпожа Метелица". Приобретено световое оборудование, прибор полного вращения.</t>
  </si>
  <si>
    <t>Мероприятие 01.03
Расходы на обеспечение деятельности (оказание услуг) муниципальных учреждений – театрально-концертные организации</t>
  </si>
  <si>
    <t>Обеспечение деятельности муниципальных учреждений – театрально-концертные организации</t>
  </si>
  <si>
    <t>Мероприятие 01.03.01 
Расходы на обеспечение деятельности (оказание услуг) МБУК МТДК «ФЭСТ»</t>
  </si>
  <si>
    <t>Мероприятие 01.03.02 
Расходы на обеспечение деятельности (оказание услуг) МБУК МТК «Огниво»</t>
  </si>
  <si>
    <t>Произведены расходы на выплату заработной платы с начислениями, оплату услуг связи и содержанию имущества, коммунальных услуг,  приобретение хозяйственных товаров.</t>
  </si>
  <si>
    <t xml:space="preserve">Мероприятие 01.04.02 
Укрепление материально- технической базы и проведение текущего ремонта МБУК МТК «Огниво»
</t>
  </si>
  <si>
    <t>Мероприятие 01.05 
Мероприятия в сфере культуры</t>
  </si>
  <si>
    <t>Мероприятие 01.05.01 
Мероприятия в сфере культуры МБУК «Мытищинский историко-художественный музей»</t>
  </si>
  <si>
    <t>Мероприятие 01.05.02 
Мероприятия в сфере культуры МАУК «БИЦ»</t>
  </si>
  <si>
    <t>Мероприятие 01.05.03 
Мероприятия в сфере культуры МБУК МТК «Огниво»</t>
  </si>
  <si>
    <t xml:space="preserve">Приобретены авиабилеты на международный фестиваль "Волшебный мир театров кукол стран БРИКС". Проведена торжественная ежегодная церемония  по вручению театральной премии им.С.Ф.Железкина. </t>
  </si>
  <si>
    <t>Мероприятие 01.05.04 
Мероприятия в сфере культуры МБУК МДК «Яуза»</t>
  </si>
  <si>
    <t>Проведены праздничные культурно-массовые мероприятия: "День защитника Отечества", проводы русской зимы "Широкая масленица", "Международный женский день 8 Марта", "День работника культуры", "День Победы", "День защиты детей", "День России", "День городского округа Мытищи", "Новый год".</t>
  </si>
  <si>
    <t>Мероприятие 01.05.05 
Мероприятия в сфере культуры МБУК «КИЦ «Леонидовка»</t>
  </si>
  <si>
    <t>Мероприятие 01.05.06 
Мероприятия в сфере культуры МБУК «КДЦ «Бородино»</t>
  </si>
  <si>
    <t>Мероприятие 01.05.07 
Мероприятия в сфере культуры МБУК ЦКД «Марфино»</t>
  </si>
  <si>
    <t>Мероприятие 01.05.08 
Мероприятия в сфере культуры МАУ ЦК «Подмосковье»</t>
  </si>
  <si>
    <t>Мероприятие 01.05.09 
День труда</t>
  </si>
  <si>
    <t>Мероприятие 01.05.10 
Мероприятия в сфере культуры МБУК «МКГ»</t>
  </si>
  <si>
    <t xml:space="preserve">Мероприятие 03.01 
Стипендия выдающимся деятелям культуры, искусства и молодым авторам </t>
  </si>
  <si>
    <t xml:space="preserve">Вручены 5 стипендий (2 выдающимся деятелям культуры и искусства, 3 молодым авторам). Произведена оплата за цветочную и сувенирную продукцию. </t>
  </si>
  <si>
    <t>Мероприятие 05.01.01 
Расходы на обеспечение деятельности (оказание услуг) МБУК МДК «Яуза»</t>
  </si>
  <si>
    <t>Мероприятие 05.01.02 
Расходы на обеспечение деятельности (оказание услуг) МБУК «КИЦ «Леонидовка»</t>
  </si>
  <si>
    <t>Мероприятие 05.01.03 
Расходы на обеспечение деятельности (оказание услуг) МБУК «КДЦ «Бородино»</t>
  </si>
  <si>
    <t>Мероприятие 05.01.04 
расходы на обеспечение деятельности (оказание услуг) МБУК ЦКД «Марфино»</t>
  </si>
  <si>
    <t xml:space="preserve">Мероприятие 05.01.05 
Расходы на обеспечение деятельности (оказание услуг) МАУ ЦК «Подмосковье» </t>
  </si>
  <si>
    <t>Мероприятие 05.01.06 
Оформление земельных участков</t>
  </si>
  <si>
    <t>Мероприятие 05.02 
Укрепление материально-технической базы и проведение текущего ремонта культурно-досуговых учреждений</t>
  </si>
  <si>
    <t>Мероприятие 05.02.01 
Укрепление материально-технической базы и проведение текущего ремонта МБУК МДК «Яуза»</t>
  </si>
  <si>
    <t>Мероприятие 05.02.02 
Укрепление материально-технической базы и проведение текущего ремонта МБУК «КИЦ «Леонидовка»</t>
  </si>
  <si>
    <t xml:space="preserve">Мероприятие 05.02.03 
Укрепление материально-технической базы и проведение текущего ремонта МБУК «КДЦ «Бородино»
</t>
  </si>
  <si>
    <t>Мероприятие 05.02.04 
Укрепление материально-технической базы и проведение текущего ремонта МБУК ЦКД «Марфино»</t>
  </si>
  <si>
    <t>Мероприятие 05.02.05 
Укрепление материально-технической базы и проведение текущего ремонта МАУ ЦК «Подмосковье»</t>
  </si>
  <si>
    <t>Мероприятие 5.2.4 
Укрепление материально-технической базы и проведение текущего ремонта МБУК ЦКД «Марфино»</t>
  </si>
  <si>
    <t>Мероприятие 5.2.5 
Укрепление материально-технической базы и проведение текущего ремонта МАУ ЦК «Подмосковье»</t>
  </si>
  <si>
    <t>Городской округ Мытищи не принимает участие в федеральном проекте "Творческие люди".</t>
  </si>
  <si>
    <t>Городской округ Мытищи не принимает участие в федеральном проекте «Культурная среда»</t>
  </si>
  <si>
    <t>Мероприятие 01.02. 
Мероприятия в сфере культуры</t>
  </si>
  <si>
    <t>Мероприятие 01.02.01 
Мероприятия управления культуры администрации городского округа Мытищи Московской области</t>
  </si>
  <si>
    <t>Подпрограмма 2  "Развитие музейного дела в Московской области"</t>
  </si>
  <si>
    <t>Перевод в электронный вид музейных фондов</t>
  </si>
  <si>
    <t>Значение показателя перевыполнено в связи активизацией работы МБУК «Мытищинская картинная галерея» и МБУК «Мытищинский историко-художественный музей» по сбору данных в государственный каталог, который представляет собой электронную базу данных, содержащую основные сведения о каждом музейном предмете и каждой музейной коллекции, включенных в состав Музейного фонда Российской Федерации.</t>
  </si>
  <si>
    <t>Обеспечение роста числа пользователей муниципальных библиотек Московской области</t>
  </si>
  <si>
    <t>50 544</t>
  </si>
  <si>
    <t>Значение показателя перевыполнено в связи с предоставлением качественных услуг и универсального книжного фонда для всех групп пользователей библиотек, удобного графика работы, использования социальных сетей и официального сайта МАУК "БИЦ".</t>
  </si>
  <si>
    <t>Число посещений культурно-массовых мероприятий библиотек</t>
  </si>
  <si>
    <t>тыс. единиц</t>
  </si>
  <si>
    <t>Значение показателя перевыполнено в связи с проведением разнообразных культурно - массовых мероприятий для саморазвития и проведения интеллектуального досуга для всех групп населения в библиотеках городского округа Мытищи.</t>
  </si>
  <si>
    <t>Поступление в фонды библиотек муниципальных образований</t>
  </si>
  <si>
    <t>1 093</t>
  </si>
  <si>
    <t>3 321</t>
  </si>
  <si>
    <t>Увеличение числа посещений культурных мероприятий</t>
  </si>
  <si>
    <t xml:space="preserve">Значение показателя перевыполнено в связи  с проведением разнообразных культурно-массовых мероприятий, введением удобного графика работы учреждений культуры городского округа Мытищи, активного использования социальных сетей, пополнения книжного фонда библиотек.   </t>
  </si>
  <si>
    <t xml:space="preserve">Количество посещений организаций культуры (профессиональных театров) по отношению к уровню 2010 года </t>
  </si>
  <si>
    <t xml:space="preserve">процент по отношению к базовому значению театр "Огниво"
процент по отношению к базовому значению (ФЭСТ)
</t>
  </si>
  <si>
    <t>Показатель не достиг планируемого значения в связи со сложившейся эпидемиологической ситуацией в отчетном  году.</t>
  </si>
  <si>
    <t xml:space="preserve">процент по отношению к базовому значению театр "ФЭСТ"
</t>
  </si>
  <si>
    <t>Количество стипендий Главы муниципального образования Московской области выдающимся деятелям культуры и искусства Московской области</t>
  </si>
  <si>
    <t xml:space="preserve">Значение показателя достигнуто.  Конкурсная комиссия определила 2-х выдающихся деятелей культуры и искусства и 3-х молодых талантливых авторов на территории городского округа Мытищи. </t>
  </si>
  <si>
    <t>Количество праздничных и культурно-массовых мероприятий, в т.ч. творческих фестивалей и конкурсов</t>
  </si>
  <si>
    <t xml:space="preserve">Значение показателя перевыполнено в связи с ослаблением ограничительных мероприятий в условиях эпидемического распространения COVID-19 и увеличением проводимых культурно-массовых мероприятий в структурных подразделениях учреждений культуры городского округа Мытищи.
</t>
  </si>
  <si>
    <t>Соотношение средней заработной платы работников учреждений культуры к среднемесячной начисленной заработной плате наемных работников в организациях, у индивидуальных предпринимателей и физических лиц (среднемесячному доходу от трудовой деятельности) в Московской области</t>
  </si>
  <si>
    <t>Значение показателя перевыполнено  учреждениями культуры городского округа Мытищи Московской области.</t>
  </si>
  <si>
    <t>Количество граждан, принимающих участие в добровольческой деятельности, получивших государственную (муниципальную) поддержку в форме субсидий бюджетным учреждениям</t>
  </si>
  <si>
    <t xml:space="preserve">Подпрограмма 5 "Укрепление материально-технической базы государственных и муниципальных учреждений культуры, образовательных организаций в сфере культуры Московской области" </t>
  </si>
  <si>
    <t xml:space="preserve">Количество созданных (реконструированных) и капитально отремонтированных объектов организаций культуры </t>
  </si>
  <si>
    <t>5.3</t>
  </si>
  <si>
    <t>Количество муниципальных учреждений культуры Московской области, по которым осуществлено развитие материально-технической базы (в части увеличения стоимости основных средств)</t>
  </si>
  <si>
    <t xml:space="preserve">Доля архивных документов, хранящихся в муниципальном архиве в нормативных условиях, обеспечивающих их постоянное (вечное) и долговременное хранение, в общем количестве документов в муниципальном архиве   </t>
  </si>
  <si>
    <t xml:space="preserve">Доля архивных фондов муниципального архива, внесенных в общеотраслевую базу данных «Архивный фонд» от общего количества архивных фондов, хранящихся в муниципальном архиве   </t>
  </si>
  <si>
    <t xml:space="preserve">процент </t>
  </si>
  <si>
    <t>Доля архивных документов, переведенных в электронно-цифровую форму, от общего количества документов, находящихся на хранении в муниципальном архиве муниципального образования</t>
  </si>
  <si>
    <t>Доля субвенции бюджету муниципального образования Московской области на обеспечение переданных государственных полномочий по временному хранению, комплектованию, учету и использованию архивных документов, относящихся к собственности Московской области и временно хранящихся в муниципальном архиве, освоенная бюджетом муниципального образования Московской области в общей сумме указанной субвенции</t>
  </si>
  <si>
    <t xml:space="preserve">В соответствии с основными направлениями долговой политики Московской области объем долга необходимо поддерживать на уровне не выше 50% общего годового объема доходов бюджета без учета объема безвозмездных поступлений. Долг ГО Мытищи сложился на уровне 2,7%. </t>
  </si>
  <si>
    <t>Годовой отчет о реализации мероприятий
 муниципальной программы городского округа Мытищи</t>
  </si>
  <si>
    <t xml:space="preserve">Жилищную субсидию получили 7 448 человек, в т.ч.:
многодетные семьи - 60 чел.;
одинокие матери - 74 чел.;
пенсионеры - 5 792 чел.;
студенты - 161 чел.;
безработные - 124 чел.;
иждивенцы - 703 чел.;
др. категории - 534 чел.
</t>
  </si>
  <si>
    <t>Осуществлено материально-техническое обеспечение отдела жилищных субсидий (выплачена заработная плата сотрудникам, приобретены канцелярские товары, оплачены услуги ЖКХ).</t>
  </si>
  <si>
    <t xml:space="preserve">Проведено культурно-массовое мероприятие "Елка главы" для детей-инвалидов. </t>
  </si>
  <si>
    <t>246 человек получили выплаты пенсии.</t>
  </si>
  <si>
    <t xml:space="preserve">В пределах финансовых средств, предусмотренных на основную деятельность </t>
  </si>
  <si>
    <t xml:space="preserve">4 128 человек (мужчины старше 60 лет и женщины старше 55 лет) посетили занятия в учреждениях спорта, культуры, социального обслуживания, а также приняли участие в экскурсионных поездках.
</t>
  </si>
  <si>
    <t xml:space="preserve">Обеспечение доступности приоритетных объектов. </t>
  </si>
  <si>
    <t>Приобретено оборудование для маломобильных групп населения в МБУК "КИЦ "Леонидовка"  (поручень откидной, перила для входной группы, беспроводная система вызова помощника "Пульсар-3", крючок для костылей, тактильный знак, стойка для кнопки вызова) и МБУК "БИЦ" (книги со шрифтом Брайля, тактильные указатели, портативная индукционная система, тактильно-звуковые 3D-пособия, перекатной пандус, кнопка вызова персонала).</t>
  </si>
  <si>
    <t>Приобретены и установлены дорожные знаки "Парковка инвалид" с нанесением дорожной разметки "Инвалид" на 30 парковочных мест.</t>
  </si>
  <si>
    <t>Мероприятие 02.01.06
Создание безбарьерной среды в многоквартирных домах</t>
  </si>
  <si>
    <t>Приобретены и установлены 4 пандуса по следующим адресам:   ул. Шараповская, д.8, к.1, подъезд1,  ул. Шараповская, д.6, к.1, подъезд 3, ул.  Щербакова, д.1, к.1, подъезд 6, ул. Летная, д.32, к.2, подъезд 4.</t>
  </si>
  <si>
    <t>Денежные средства не освоены в полном объёме в связи с разницей между ценой контракта и фактической стоимостью, которая обусловлена  поставкой товара по фактическим размерам с учетом мест размещения в границах общедомового имущества.</t>
  </si>
  <si>
    <t>Приобретено оборудование в МБДОУ №57 "Почемучка" (визуальные акустические системы, пандусы, тактильная плитка, кресло качалка, компьютер-моноблок 2 типа, сенсорный дозатор мыла для людей с ОВЗ, система вызова помощи).</t>
  </si>
  <si>
    <t>Проведены мероприятия, направленные на развитие социальной интеграции и реабилитации инвалидов.</t>
  </si>
  <si>
    <t>Произведено 50 выездов по доставке книг на дом для маломобильных групп населения городского округа  Мытищи.</t>
  </si>
  <si>
    <t>Мероприятие 03.01.02
Обеспечение участия спортсменов -инвалидов в межмуниципальных соревнованиях, Спартакиадах, Первенствах, Чемпионатах, Кубках Московской области и России по видам спорта</t>
  </si>
  <si>
    <t>Спортсмены - инвалиды приняли участие в Чемпионатах МО (спорт глухих) по: волейболу, шашкам, футзалу и настольному теннису, Всероссийской спартакиаде Специальной олимпиады по плаванию и скоростному бегу на роликовых коньках, Спартакиаде инвалидов МО (спорт глухих) по: мини-футболу, настольному теннису и футболу.</t>
  </si>
  <si>
    <t>Приобретена наградная продукция для проведения турнира городского округа Мытищи по волейболу среди мужских команд (спорт глухих).</t>
  </si>
  <si>
    <t>Организованы мероприятия отдыха детей в каникулярное время</t>
  </si>
  <si>
    <t>Предоставлено питание для 1 780 детей в оздоровительных лагерях  с дневным пребыванием, организованных на базе общеобразовательных организаций городского округа Мытищи.</t>
  </si>
  <si>
    <t>Приобретены 67 путевок в лагерь военной-патриотической направленности "Патриот" для обучающихся  в общеобразовательных учреждениях городского округа Мытищи.</t>
  </si>
  <si>
    <t>Проведены мероприятия по организации отдыха и оздоровления детей, находящихся в трудной жизненной ситуации и детей - инвалидов.</t>
  </si>
  <si>
    <t xml:space="preserve">Бесплатными путевками обеспечены 353 ребенка, находящиеся в трудной жизненной ситуации. 
</t>
  </si>
  <si>
    <t>Произведена частичная и полная компенсация стоимости путевок.</t>
  </si>
  <si>
    <t>Выплачена частичная компенсация за 183 путевки.</t>
  </si>
  <si>
    <t>Выплачена компенсация за 112 путевок.</t>
  </si>
  <si>
    <t xml:space="preserve">Принято участие в расследовании 11 несчастных случаев, из них завершено расследование 8 несчастных случаев, 3 находятся в процессе расследования и будет продолжено в 2022 году.
С целью предупреждения травматизма в организациях администрацией городского округа Мытищи систематически проводится информирование работодателей об изменениях в трудовом законодательстве, в том числе о вступлении в силу новых нормативных актов, регламентирующих правила по охране труда в организациях.
Все необходимые материалы также размещаются на официальном сайте органов местного самоуправления городского округа Мытищи в разделе "Социальное партнерство" и в подразделе "Охрана труда".
Кроме того, производится адресная рассылка методических материалов для организаций, находящихся в ведении администрации городского округа Мытищи.
</t>
  </si>
  <si>
    <t xml:space="preserve">Финансирование в 2021 году не предусмотрено. Конкурс на предоставление субсидий СО НКО проходил в сферах социальная защита населения и образование. </t>
  </si>
  <si>
    <t>Субсидия предоставлена 2 организациям.</t>
  </si>
  <si>
    <t>Субсидия предоставлена  2 организациям.</t>
  </si>
  <si>
    <t xml:space="preserve">Предоставлено 1 329,2 кв.м муниципального имущества в виде нежилых помещений для безвозмездного пользования 13 СО НКО. Консультационная поддержка оказана 46 социально ориентированным некоммерческим организациям. 
</t>
  </si>
  <si>
    <t>Результаты реализации муниципальной программы 
"Социальная защита населения"
за январь - декабрь 2021 года</t>
  </si>
  <si>
    <t>№ 
п/п</t>
  </si>
  <si>
    <t>Единица
 измерения</t>
  </si>
  <si>
    <t>Базовое
значение</t>
  </si>
  <si>
    <t>Планируемое значение
 показателя на 2021 год</t>
  </si>
  <si>
    <t>Достигнутое значение 
показателя за на 2021 год</t>
  </si>
  <si>
    <t>Причины невыполнения/
несвоевременного выполнения /текущая стадия выполнения /предложения по выполнению</t>
  </si>
  <si>
    <t>Целевой показатель 1
Уровень бедности</t>
  </si>
  <si>
    <t>Значение показателя перевыполнено в связи с благоприятной социально-экономической ситуацией в городском округе Мытищи.</t>
  </si>
  <si>
    <t>Целевой показатель 2
Активное долголетие</t>
  </si>
  <si>
    <t>Значение  показателя перевыполнено в связи с увеличением численности граждан, посетивших занятия в учреждениях спорта, культуры, социального обслуживания, а также участвовавших в экскурсионных поездках (4 128 человек).</t>
  </si>
  <si>
    <t>Целевой показатель 1
Доля доступных  для инвалидов и других маломобильных групп населения приоритетных объектов социальной, транспортной, инженерной инфраструктуры в общем количестве приоритетных объектов</t>
  </si>
  <si>
    <t>Общее количество муниципальных приоритетных объектов – 215, а количество доступных муниципальных объектов – 168.</t>
  </si>
  <si>
    <t>Целевой показатель 2
Доля детей-инвалидов в возрасте от 1,5 года до 7 лет, охваченных дошкольным образованием, в общей численности детей-инвалидов такого возраста</t>
  </si>
  <si>
    <t>Целевой показатель 3
Доля детей-инвалидов в возрасте от 5 до 18 лет, получающих дополнительное образование, в общей численности детей-инвалидов такого возраста</t>
  </si>
  <si>
    <t>Целевой показатель 4
Доля детей-инвалидов, которым созданы условия для получения качественного начального общего, основного общего, среднего общего образования, в общей численности детей - инвалидов школьного возраста</t>
  </si>
  <si>
    <t>Значение показателя достигнуто в связи с тем, что на территории городского округа Мытищи детям-инвалидам созданы условия для получения качественного начального общего, основного  общего, среднего общего образования.</t>
  </si>
  <si>
    <t>Целевой показатель 1
Доля детей, охваченных отдыхом и оздоровлением, в общей численности детей в возрасте от 7 до 15 лет, подлежащих оздоровлению</t>
  </si>
  <si>
    <t>Целевой показатель 2
Доля детей, находящихся в трудной жизненной ситуации, охваченных отдыхом и оздоровлением, в общей численности детей в возрасте от 7 до 15 лет, находящихся в трудной жизненной ситуации, подлежащих оздоровлению</t>
  </si>
  <si>
    <t xml:space="preserve">Целевой показатель 1
Число пострадавших в результате несчастных случаев на производстве со смертельным исходом связанных с производством, в расчете на 1000 работающих (организаций, занятых в экономике муниципального образования)
</t>
  </si>
  <si>
    <t>промилле</t>
  </si>
  <si>
    <t>Целевой показатель 1
Количество СО НКО, которым оказана поддержка органами местного самоуправления всего</t>
  </si>
  <si>
    <t>Предоставлены финансовая, имущественная и консультационная поддержки.</t>
  </si>
  <si>
    <t>Целевой показатель 1.1
Количество СО НКО в сфере социальной защиты населения, которым оказана поддержка органами местного самоуправления</t>
  </si>
  <si>
    <t>Предоставлены  финансовая (2 организации), имущественная (8 организаций) и  консультационная (14 организаций) поддержки.</t>
  </si>
  <si>
    <t>Целевой показатель 1.2
Количество СО НКО в сфере культуры, которым оказана поддержка органами местного самоуправления</t>
  </si>
  <si>
    <t>Предоставлены имущественная (3 организации) и консультационная (3 организации) поддержки.</t>
  </si>
  <si>
    <t>Целевой показатель 1.3
Количество СО НКО в сфере образования, которым оказана поддержка органами местного самоуправления</t>
  </si>
  <si>
    <t>Предоставлены финансовая (4 организации), имущественная (1 организация) и консультационная (22 организации) поддержки.</t>
  </si>
  <si>
    <t>Целевой показатель 1.4
Количество СО НКО в сфере физической культуры и спорта, которым оказана поддержка органами местного самоуправления</t>
  </si>
  <si>
    <t>Предоставлена консультационная поддержка.</t>
  </si>
  <si>
    <t>Целевой показатель 1.5
Количество СО НКО в сфере охраны здоровья, которым оказана поддержка органами местного самоуправления</t>
  </si>
  <si>
    <t>Предоставлены имущественная и консультационная поддержки общественной организации "Всероссийское добровольное пожарное общество".</t>
  </si>
  <si>
    <t>Целевой показатель 2
Доля расходов, направляемых на предоставление субсидий СО НКО, в общем объеме расходов бюджета муниципального образования Московской области на социальную сферу</t>
  </si>
  <si>
    <t>Денежные средства предоставлены СО НКО в рамках муниципальных программ "Образование" и "Социальная защита населения".</t>
  </si>
  <si>
    <t>5.2.1.</t>
  </si>
  <si>
    <t>Целевой показатель 2.1
Доля расходов, направляемых на предоставление субсидий СО НКО в сфере социальной защиты населения, в общем объеме расходов бюджета муниципального образования Московской области в сфере социальной защиты населения</t>
  </si>
  <si>
    <t>Субсидии предоставлены АНО "Раскрой свой мир" и общественной организации "Солнце для всех".</t>
  </si>
  <si>
    <t>5.2.2.</t>
  </si>
  <si>
    <t>Целевой показатель 2.3
Доля расходов, направляемых на предоставление субсидий СО НКО 
в сфере образования, в общем объеме расходов бюджета муниципального образования Московской области в сфере образования</t>
  </si>
  <si>
    <t>Субсидии предоставлены ОАНО "Гимназия имени Петра Первого", АНО ДО "Супер Нюша" и ЧУДО "Маленькая Страна Мытищи", НОЧУ ДО "Культурно-языковой центр "Диалект".</t>
  </si>
  <si>
    <t>Целевой показатель 4
Количество СО НКО, которым оказана финансовая поддержка органами местного самоуправления</t>
  </si>
  <si>
    <t>Поддержка предоставлена 4 организациям в рамках конкурса по предоставлению субсидии организациям на возмещение произведенных затрат, связанных с реализацией проектов, направленных на решение социальных проблем, и 2 организациям - в рамках муниципальной программы "Образование".</t>
  </si>
  <si>
    <t>Целевой показатель 5
Количество СО НКО, которым оказана имущественная поддержка органами местного самоуправления</t>
  </si>
  <si>
    <t>Поддержка предоставлена организациям в сферах социальной защиты, культуры, образования и охраны здоровья.</t>
  </si>
  <si>
    <t>5.4.1.</t>
  </si>
  <si>
    <t xml:space="preserve">Целевой показатель 5.1
Количество СО НКО в сфере социальной защиты населения, которым оказана имущественная поддержка органами местного самоуправления </t>
  </si>
  <si>
    <t>Предоставлена поддержка  общественным организациям: "Солнце для всех",  "Всероссийское общество инвалидов",  "Боевое братство", "Мытищинское общество жертв политических репрессий",  "Всероссийское общество глухих", "Инвалиды Подмосковья", благотворительному фонду "Семья и детство", фонду помощи детям и подросткам-инвалидам  "Надежда".</t>
  </si>
  <si>
    <t>5.4.2.</t>
  </si>
  <si>
    <t xml:space="preserve">Целевой показатель 5.2
Количество СО НКО в сфере культуры, которым оказана имущественная поддержка органами местного самоуправления </t>
  </si>
  <si>
    <t>Предоставлена имущественная поддержка местной религиозной организации православного прихода Богородицерождественского храма, Еврейской религиозной общине г. Мытищи, Мытищинскому хуторскому казачьему обществу.</t>
  </si>
  <si>
    <t>5.4.3.</t>
  </si>
  <si>
    <t xml:space="preserve">Целевой показатель 5.3
Количество СО НКО в сфере образования, которым оказана имущественная поддержка органами местного самоуправления </t>
  </si>
  <si>
    <t>Предоставлена имущественная поддержка московской областной общественной организации "Военно-патриотический центр "Граница".</t>
  </si>
  <si>
    <t>5.4.4.</t>
  </si>
  <si>
    <t xml:space="preserve">Целевой показатель 5.4
Количество СО НКО в сфере физической культуры и спорта, которым оказана имущественная поддержка органами местного самоуправления </t>
  </si>
  <si>
    <t>За имущественной поддержкой не обращались организации в данной сфере.</t>
  </si>
  <si>
    <t>5.4.5.</t>
  </si>
  <si>
    <t xml:space="preserve">Целевой показатель 5.5
Количество СО НКО в сфере охраны здоровья, которым оказана имущественная поддержка органами местного самоуправления </t>
  </si>
  <si>
    <t>Предоставлена имущественная поддержка  Общероссийской общественной организации "Всероссийское добровольное пожарное общество".</t>
  </si>
  <si>
    <t xml:space="preserve">Целевой показатель 6
Общее количество предоставленной органами местного самоуправления площади на льготных условиях или в безвозмездное пользование СО НКО  </t>
  </si>
  <si>
    <t>кв. метров</t>
  </si>
  <si>
    <t>5.5.1.</t>
  </si>
  <si>
    <t>Целевой показатель 6.1
Общее количество предоставленной органами местного самоуправления площади на льготных условиях или в безвозмездное пользование СО НКО в сфере социальной защиты населения</t>
  </si>
  <si>
    <t>Предоставлена имущественная поддержка 8 организациям.</t>
  </si>
  <si>
    <t>5.5.2.</t>
  </si>
  <si>
    <t>Целевой показатель 6.2
Общее количество предоставленной органами местного самоуправления площади на льготных условиях или в безвозмездное пользование СО НКО сфере культуры</t>
  </si>
  <si>
    <t>5.5.3.</t>
  </si>
  <si>
    <t>Целевой показатель 6.3
Общее количество предоставленной органами местного самоуправления площади на льготных условиях или в безвозмездное пользование СО НКО в сфере образования</t>
  </si>
  <si>
    <t>Предоставлена имущественная поддержка 1 организации.</t>
  </si>
  <si>
    <t>5.5.4.</t>
  </si>
  <si>
    <t>Целевой показатель 6.4
Общее количество предоставленной органами местного самоуправления площади на льготных условиях или в безвозмездное пользование СО НКО в сфере физической культуры и спорта</t>
  </si>
  <si>
    <t>5.5.5.</t>
  </si>
  <si>
    <t>Целевой показатель 6.5
Общее количество предоставленной органами местного самоуправления площади на льготных условиях или в безвозмездное пользование СО НКО в сфере охраны здоровья</t>
  </si>
  <si>
    <t>5.6.</t>
  </si>
  <si>
    <t>Целевой показатель 7
Количество СО НКО, которым оказана консультационная поддержка органами местного самоуправления</t>
  </si>
  <si>
    <t>Консультационная поддержка оказывается по мере обращения в течение всего года.</t>
  </si>
  <si>
    <t>5.7.</t>
  </si>
  <si>
    <t>Целевой показатель 8
Численность граждан, принявших участие в просветительских мероприятиях по вопросам деятельности СО НКО</t>
  </si>
  <si>
    <t>5.8.</t>
  </si>
  <si>
    <t>Целевой показатель 9
Количество проведенных органами местного самоуправления просветительских мероприятий по вопросам деятельности СО НКО</t>
  </si>
  <si>
    <t xml:space="preserve">Годовой отчет о реализации мероприятий 
муниципальной программы городского округа Мытищи     </t>
  </si>
  <si>
    <t>Подпрограмма 1 "Развитие системы информирования населения о деятельности органов местного самоуправления Московской области, создание доступной современной медиасреды"</t>
  </si>
  <si>
    <t xml:space="preserve">В печатных изданиях размещались нормативные правовые акты, информационные и тематические материалы о жизни и деятельности городского округа Мытищи (в газетах: "Родники" - 460 полос; "Неделя в округе" - 561 полоса; "Официальные Мытищи" - 2 750 полос; "Ежедневные новости" - 12 публикаций о городском округе Мытищи; в журнале "Спортивные Мытищи" - 192 полосы.   </t>
  </si>
  <si>
    <t>На городском информационном радио изготавливались и размещались новостные сюжеты, информация о деятельности органов местного самоуправления, о социально-значимых мероприятиях, проходящих на территории округа, тематические радиовыпуски, программа новостей и др. в количестве 110500 мин. Размещались материалы в сетке областного радио "ТРК "РТВ Подмосковье" в количестве 230 мин.</t>
  </si>
  <si>
    <t>На официальных страницах и аккаунтах (не менее 8) администрации городского округа Мытищи Московской области размещались публикации (посты) в количестве 9 395. Число не уникальных подписчиков в официальных страницах и аккаунтах ОМСУ  составило - 73 500; число просмотров всех публикаций, размещенных  в официальных аккаунтах ОМСУ за отчетный период составило - 32 418 729; число реакций (лайков, комментариев и репостов) на публикации, размещенные в официальных страницах и аккаунтах ОМСУ составило: 1 848 744.</t>
  </si>
  <si>
    <t>Подпрограмма 3 "Эффективное местное самоуправление Московской области"</t>
  </si>
  <si>
    <t>Процент исполнения от годового объема составил менее 100% в связи с экономией при проведении аукционных процедур, а также ввиду частичной реализации проекта "Обустройство входных зон Мытищинского лесопарка" в связи с несвоевременным выполнением обязательств подрядчиком по указанному проекту.</t>
  </si>
  <si>
    <t>Подпрограмма 4 "Молодежь Подмосковья"</t>
  </si>
  <si>
    <t xml:space="preserve">Проведение мероприятий в сфере молодежной политики по гражданско-патриотическому и духовно-нравственному воспитанию молодежи. </t>
  </si>
  <si>
    <t>Мероприятие 01.01.01. Организация и проведение мероприятий по гражданско-патриотическому воспитанию молодежи</t>
  </si>
  <si>
    <t>Мероприятие 01.01.02. Организация и проведение мероприятий по формированию и укреплению традиционных семейных ценностей</t>
  </si>
  <si>
    <t>Проведена акция "Новый год в каждый двор" с участием клуба "Импульс семьи".</t>
  </si>
  <si>
    <t>Мероприятие 01.01.03. Организация и проведение мероприятий по вовлечению молодежи в здоровый образ жизни</t>
  </si>
  <si>
    <t xml:space="preserve">Проведено культурно-массовое мероприятие "Молодежная экотропа", посвященное международному "Дню молодежи". </t>
  </si>
  <si>
    <t>Мероприятие 01.01.04. Организация и проведение мероприятий по вовлечению молодежи в международное, межрегиональное и межмуниципальное сотрудничество</t>
  </si>
  <si>
    <t>Мероприятие 01.01.05. Создание условий для развития наставничества, поддержки общественных инициатив и проектов, в том числе в сфере добровольчества (волонтерства)</t>
  </si>
  <si>
    <t>Мероприятие 01.01.05.01. Организация и проведение мероприятий по вовлечению граждан в добровольческую (волонтерскую) деятельность</t>
  </si>
  <si>
    <t>Приобретена сувенирная и наградная продукция для организации и проведения мероприятия "Доброволец года" и форума волонтеров городского округа Мытищи.</t>
  </si>
  <si>
    <t>Мероприятие 01.01.05.02. Организация и проведение мероприятий по выявлению, развитию и поддержке социально-значимых проектов, молодежных инициатив, вовлечению молодежи в инновационную деятельность</t>
  </si>
  <si>
    <t>Приобретена сувенирная и наградная продукция для молодежного муниципального форума "Мануфактура PRO" и мероприятия "Проектная лаборатория - мои идеи для Мытищ 2022".</t>
  </si>
  <si>
    <t>Мероприятие 01.01.05.03. Организация работы по популяризации молодежной политики в медиа-пространстве</t>
  </si>
  <si>
    <t>Мероприятие 01.01.06. Формирование эффективной системы выявления, поддержки и развития способностей и талантов у детей и молодежи</t>
  </si>
  <si>
    <t>В рамках празднования "Дня городского округа Мытищи" проведен фестиваль "Граффити" и приобретены герметический шар и тематические флаги.</t>
  </si>
  <si>
    <t>Проведен круглый стол по обмену опытом специалистов.</t>
  </si>
  <si>
    <t>Выплата заработной платы 552 несовершеннолетним гражданам осуществлена в соответствии с заключенными трудовыми договорами.</t>
  </si>
  <si>
    <t>Мероприятие 01.04.01. Текущий ремонт учреждений по работе с молодежью</t>
  </si>
  <si>
    <t>Мероприятие 01.05. Расходы на обеспечение деятельности (оказание услуг) муниципальных учреждений в сфере молодежной политики</t>
  </si>
  <si>
    <t>Мероприятие 01.05.01. Обеспечение деятельности муниципального бюджетного учреждения «Дворец молодежи»</t>
  </si>
  <si>
    <t>Мероприятие 01.05.02.Обеспечение деятельности муниципального бюджетного учреждения «Молодежный центр «Маяк»</t>
  </si>
  <si>
    <t>Мероприятие 01.05.03.Обеспечение деятельности муниципального бюджетного учреждения «Молодежный центр «Звёздный»</t>
  </si>
  <si>
    <t>Мероприятие 01.05.03.01. Обеспечение деятельности муниципального бюджетного учреждения "Молодежный центр "Звездный"</t>
  </si>
  <si>
    <t>Мероприятие 01.05.03.02. Приобретение мебели и оборудования для МБУ "Молодежный центр "Звёздный"</t>
  </si>
  <si>
    <t>Мероприятие 01.05.04. Обеспечение деятельности муниципального бюджетного учреждения «Молодежный центр «Импульс»</t>
  </si>
  <si>
    <t>Мероприятие 01.05.04.01. Обеспечение деятельности муниципального бюджетного учреждения "Молодежный центр "Импульс"</t>
  </si>
  <si>
    <t>Произведены расходы на выплату заработной платы с начислениями, услуги связи, интернет, коммунальные услуги,
услуги по содержанию имущества,  строительные материалы, хозтовары, канцтовары.</t>
  </si>
  <si>
    <t>Мероприятие 01.05.04.02.  Укрепление материально-технической базы и проведение текущего ремонта МБУ МЦ "Импульс"</t>
  </si>
  <si>
    <t>Произведена оплата за звуковое и технологическое  оборудование и ремонт сцены большого зала.</t>
  </si>
  <si>
    <t>Мероприятие E8.02 Формирование эффективной системы выявления, поддержки и развития способностей и талантов у детей и молодежи</t>
  </si>
  <si>
    <t>Произведены расходы на предоставление услуг связи.</t>
  </si>
  <si>
    <t>Субсидия не израсходована в полном объеме в связи с тем, что помещения для размещения переписных участков и автомобили предоставлялись на безвозмездной основе.</t>
  </si>
  <si>
    <t>Подпрограмма 6 "Развитие туризма в Московской области"</t>
  </si>
  <si>
    <t xml:space="preserve">Основное мероприятие 01. 
Развитие рынка туристских услуг, развитие внутреннего и въездного туризма
</t>
  </si>
  <si>
    <t>Мероприятие 01.01. Организация и проведение ежегодных профильных конкурсов, фестивалей для организации туристской индустрии</t>
  </si>
  <si>
    <t>Подпрограмма 7 "Развитие добровольчества (волонтерства) в Московской области"</t>
  </si>
  <si>
    <t>Мероприятие E8.01. Создание условий для развития наставничества, поддержки общественных инициатив и проектов, в том числе с сфере добровольчества (волонтерства)</t>
  </si>
  <si>
    <t>Информирование населения
через СМИ</t>
  </si>
  <si>
    <t>Значение показателя перевыполнено в результате увеличения индекса цитируемости СМИ.</t>
  </si>
  <si>
    <t>Уровень информированности
населения в социальных сетях</t>
  </si>
  <si>
    <t>балл</t>
  </si>
  <si>
    <t>Значение показателя перевыполнено в результате отработки большого количества назначенных инцидентов.</t>
  </si>
  <si>
    <t>Наличие незаконных рекламных конструкций, установленных на территории муниципального образования</t>
  </si>
  <si>
    <t xml:space="preserve">Значение показателя достигнуто. В отчетном периоде проводились мероприятия по приведению в соответствие количества и фактического расположения рекламных конструкций на территории городского округа Мытищи согласованной Правительством Московской области схеме размещения рекламных конструкций. </t>
  </si>
  <si>
    <t>Наличие задолженности в муниципальный бюджет по платежам за установку и эксплуатацию рекламных конструкций</t>
  </si>
  <si>
    <t xml:space="preserve">Значение показателя достигнуто. В отчетном периоде проводился мониторинг задолженности за установку и эксплуатацию рекламных конструкций. Проводились мероприятия по взысканию задолженности в муниципальный бюджет, принимались меры в порядке досудебного урегулирования споров. В адрес нарушителей направлялись претензии с требованием оплатить задолженность и пенни за каждый день просрочки. </t>
  </si>
  <si>
    <t xml:space="preserve">Доля граждан, принимающих участие в решении вопросов развития городской среды </t>
  </si>
  <si>
    <t>Количество проектов, реализованных на основании заявок жителей городского округа Мытищи в рамках применения практик инициативного бюджетирования</t>
  </si>
  <si>
    <t xml:space="preserve">Значение показателя не достигнуто в связи с несвоевременным выполнением обязательств подрядчиком по реализации проекта "Обустройство входных зон Мытищинского лесопарка". Реализованы 13 проектов в полном объеме в 2021 году. </t>
  </si>
  <si>
    <t>Количество молодых граждан, принимающих участие в мероприятиях по гражданско-патриотическому, духовно-нравственному воспитанию</t>
  </si>
  <si>
    <t>Количество молодых граждан, принявших участие в мероприятиях, направленных на поддержку талантливой молодежи, молодежных социально значимых инициатив и предпринимательства</t>
  </si>
  <si>
    <t xml:space="preserve">Значение показателя перевыполнено за счет организации и проведения культурно-массовых и творческих мероприятий, инновационных форумов, образовательных семинаров, привлечения молодежи в различные студии, кружки, творческие объединения. </t>
  </si>
  <si>
    <t>Количество специалистов, работающих в сфере молодежной политики, принявших участие в мероприятиях по обучению, переобучению, повышению квалификации и обмену опытом</t>
  </si>
  <si>
    <t>Доля молодежи, задействованной в мероприятиях по вовлечению в творческую деятельность</t>
  </si>
  <si>
    <t xml:space="preserve">Значение показателя перевыполнено за счет предоставления консолидированной информации о проведенных мероприятиях творческой направленности учреждений, организаций, молодежных объединений, расположенных на территории городского округа Мытищи. </t>
  </si>
  <si>
    <t>Численность лиц, размещенных в коллективных средствах размещения</t>
  </si>
  <si>
    <t>тыс. чел.</t>
  </si>
  <si>
    <t>Общая численность граждан Российской Федерации, вовлеченных центрами (сообществами, объединениями) поддержки добровольчества (волонтерства) на базе образовательных организаций, некоммерческих организаций, государственных и муниципальных учреждений, в добровольческую (волонтерскую) деятельность</t>
  </si>
  <si>
    <t>Таблица 3.</t>
  </si>
  <si>
    <t>Таблица 4.</t>
  </si>
  <si>
    <t>Таблица 5.</t>
  </si>
  <si>
    <t xml:space="preserve">Таблица 7. </t>
  </si>
  <si>
    <t>Таблица 8.</t>
  </si>
  <si>
    <t>Таблица 9.</t>
  </si>
  <si>
    <t>Таблица 11.</t>
  </si>
  <si>
    <t>Годовой отчет о реализации мероприятий
 муниципальной программы городского округа Мытищи
"Экология и окружающая среда"</t>
  </si>
  <si>
    <t>Таблица 13.</t>
  </si>
  <si>
    <t xml:space="preserve">Годовой отчет о реализации мероприятий 
муниципальной программы городского округа Мытищи                                                                                                                                            </t>
  </si>
  <si>
    <t>Таблица 15.</t>
  </si>
  <si>
    <t>Таблица 17.</t>
  </si>
  <si>
    <t>Таблица 19.</t>
  </si>
  <si>
    <t>Таблица 21.</t>
  </si>
  <si>
    <t>Таблица 23.</t>
  </si>
  <si>
    <t>Таблица 25.</t>
  </si>
  <si>
    <t>Таблица 26.</t>
  </si>
  <si>
    <t>Таблица 27.</t>
  </si>
  <si>
    <t xml:space="preserve">Таблица 29. </t>
  </si>
  <si>
    <t>Таблица 30.</t>
  </si>
  <si>
    <t>Таблица 31.</t>
  </si>
  <si>
    <t>Таблица 32.</t>
  </si>
  <si>
    <t>Таблица 33.</t>
  </si>
  <si>
    <t xml:space="preserve">Таблица 35. </t>
  </si>
  <si>
    <t>Таблица 36.</t>
  </si>
  <si>
    <t>Таблица 38.</t>
  </si>
  <si>
    <r>
      <t>Количество организаций культуры, получивших современное оборудование</t>
    </r>
    <r>
      <rPr>
        <b/>
        <sz val="10"/>
        <color theme="1"/>
        <rFont val="Times New Roman"/>
        <family val="1"/>
        <charset val="204"/>
      </rPr>
      <t xml:space="preserve"> </t>
    </r>
  </si>
  <si>
    <t xml:space="preserve">Мероприятие 01.01. Финансовое обеспечение государственных гарантий реализации прав граждан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в Московской области,  обеспечение дополнительного образования детей в муниципальных общеобразовательных организациях  в Московской области,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t>
  </si>
  <si>
    <t xml:space="preserve">Проведены аварийно-восстановительные работы помещений №№ 54, 55, 57, 58 по адресу: М.О. г. Мытищи, 1-ый Рупасовский пер., д. 9, корп. 2, здание дошкольного образовательного учреждения№27 «Радость». </t>
  </si>
  <si>
    <t xml:space="preserve">Мероприятие 3.18. Организация питания обучающихся, получающих основное и среднее общее образование, и отдельных категорий обучающихся, получающих начальное
общее образование, в муниципальных общеобразовательных организациях в Московской области  </t>
  </si>
  <si>
    <t>Мероприятие 01.10. Государственная поддержка частных общеобразовательных организаций в Московской области  и  индивидуальных предпринимателей, осуществляющих образовательную деятельность  по основным общеобразовательным программам дошкольного образования, с целью возмещения расходов на присмотр и уход, содержание имущества и арендную плату за использование помещений</t>
  </si>
  <si>
    <t>Мероприятие 03.09. 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и муниципальных образовательных организациях</t>
  </si>
  <si>
    <t>Услуги оказаны 80 транспортными средствами по 15 муниципальным маршрутам согласно расписанию движения и в соответствии с утвержденными параметрами перевозок. 
Выполнено 5 233,5  тыс. км. пробега,  перевезено 9 470,7 тыс. пассажиров.</t>
  </si>
  <si>
    <t>ООО "ККБ" - Буслайн" переустановлены тахографы на 2 автомашины.</t>
  </si>
  <si>
    <t xml:space="preserve">Благоустроена автомобильная дорога к д. Голенищево. </t>
  </si>
  <si>
    <t xml:space="preserve">825,5 т.р.- экономия  по факту выполненных работ. </t>
  </si>
  <si>
    <t xml:space="preserve">6 032,0 т.р.- экономия  по факту выполненных работ. </t>
  </si>
  <si>
    <t xml:space="preserve">Выполнены ремонтные работы 117 788,17 м2 
асфальтобетонного покрытия дорог. </t>
  </si>
  <si>
    <t>1 500,8 т.р. - экономия по факту выполненных работ.</t>
  </si>
  <si>
    <t xml:space="preserve">Выполнены работы по: 
содержанию и обслуживанию:
- 75,4 тыс. п.м. ливневой канализации;
- 13 очистных сооружений.
Проведен текущий  ремонт 81 колодца.
Приобретен легковой служебный автомобиль.
</t>
  </si>
  <si>
    <t>2 500,8 т.р. - экономия по факту выполненных работ.</t>
  </si>
  <si>
    <t>Выполнены работы по благоустройству пешеходных дорожек:
- 54 м2  по адресу:   
ул. Борисовка д.24 - ул. Борисовка 22А (МБДОУ № 71/2 "Каруселька");
- 108 м2 по адресу: 1-й Трудовой пер. д.4 
- МБДОУ № 11 "Незабудка" по ул. Семашко, д. 46.</t>
  </si>
  <si>
    <t xml:space="preserve">Выполнены работы по обустройству плоскостных парковок по адресу:
- Силикатная, д. 31б (поликлиника № 3);
- ул. Калинина;
- ул. Борисовка 24. </t>
  </si>
  <si>
    <t>Выполнены работы по ремонту 39 587,36 м2 
асфальтобетонного покрытия.</t>
  </si>
  <si>
    <t>Показатель не реализовывался в 2021 году.</t>
  </si>
  <si>
    <t>Показатель не достиг  планируемого значения в связи с уменьшением объемов по факту приемки работ выполнение работ по капитальному ремонту  автомобильных дорог, примыкающих к территориям садоводческих и огороднических некоммерческих товариществ.</t>
  </si>
  <si>
    <t>Показатель перевыполнен в связи с сокращением времени совершения процедур вызова экстренных оперативных служб, а также с внедрением новых технологий.</t>
  </si>
  <si>
    <t xml:space="preserve">Выполнены мероприятия по благоустройству общественной территории городского округа Мытищи, выбранной по результатам инвентаризации и голосования на портале «Добродел», а именно Центральный парк культуры и отдыха. </t>
  </si>
  <si>
    <t>Выполнены мероприятия  по благоустройству общественной территории городского округа Мытищи, выбранной по результатам инвентаризации и голосования на портале «Добродел»,  Сквер на ул. Юбилейная 39/2 и Мытищинский лесопарк.</t>
  </si>
  <si>
    <t>В 2021 г. выполнены мероприятия созданию и благоустройству ЦПКиО.</t>
  </si>
  <si>
    <t>Выполнены мероприятия по установке малых архитектурных форм и спортивных объектов в парках культуры и отдыха.</t>
  </si>
  <si>
    <t>1,3</t>
  </si>
  <si>
    <t>1,5</t>
  </si>
  <si>
    <t>Перевыполнение значения показателя связано, с проведением дополнительного объема работ по устройству 77,7 м2 тротуара с асфальтовым покрытием.</t>
  </si>
  <si>
    <t xml:space="preserve">Выполнены ремонтные работы 6 428  м2 тротуаров, в том числе:
. 6 297,76 м2 с асфальтовым покрытием;
- 130,30 м2 с плиточным покрытием. 
</t>
  </si>
  <si>
    <t xml:space="preserve">Выполнены работы по:
содержанию:
- 35 транспортных светофорных объектов; 
- 4 946 дорожных знаков;
- 73 светофорных объектов, оснащенных сигнальными датчиками типа Т-7.
ремонту:
- 1 340 м2 тротуара с плиточным покрытием;
</t>
  </si>
  <si>
    <t>- (ямочный ремонт) 28,541 тыс. м2 асфальтового покрытия дорог; 
- 35 лавочек в автопавильонах.
Замене:
- 147 ед. антивандальных стекол  автобусных павильонов.
Нанесены линии разметки на проезжую часть в общем объеме 46 957 м2 и покраске 110 922 п.м бортовых камней.
Исправлению 6 182,4 м2 профиля покрытия  дорог асфальтобетонной крошкой.</t>
  </si>
  <si>
    <t>343,77 т.р.- экономия по факту выполненных работ.</t>
  </si>
  <si>
    <t>3 017,75 т.р. - экономия по факту выполненных работ.</t>
  </si>
  <si>
    <t>775,62 т.р.- экономия по факту выполненных работ.</t>
  </si>
  <si>
    <t>1 350,87 т.р. - экономия по факту выполненных работ.</t>
  </si>
  <si>
    <t>1 328,38 т.р. - экономия по факту выполненных работ.</t>
  </si>
  <si>
    <t xml:space="preserve">Значение показателя выполнено благодаря размещению на территориях общего пользования туалетов нестационарного типа.
</t>
  </si>
  <si>
    <t xml:space="preserve">Экономия  143,3 т.р. по факту поданных заявок. </t>
  </si>
  <si>
    <t>Проектно-изыскательские работы для организации строительства объектов дорожного хозяйства.</t>
  </si>
  <si>
    <t>карманов, тротуаров и посадочных площадок).</t>
  </si>
  <si>
    <t xml:space="preserve">Выполнено устройство заездных карманов на 1-м Рупасовском пер. в кол-ве 2 шт. (489 кв.м а/б покрытия </t>
  </si>
  <si>
    <t>Выполнены мероприятия по: 
ремонту: 
- 368 м2 покрытия тротуаров.
 - лестницы  в д. Челобитьево;
- установке 204 м бортового камня.</t>
  </si>
  <si>
    <r>
      <rPr>
        <sz val="14"/>
        <rFont val="Times New Roman"/>
        <family val="1"/>
        <charset val="204"/>
      </rPr>
      <t>10</t>
    </r>
    <r>
      <rPr>
        <sz val="14"/>
        <color rgb="FFFF0000"/>
        <rFont val="Times New Roman"/>
        <family val="1"/>
        <charset val="204"/>
      </rPr>
      <t xml:space="preserve"> </t>
    </r>
    <r>
      <rPr>
        <sz val="14"/>
        <color indexed="8"/>
        <rFont val="Times New Roman"/>
        <family val="1"/>
        <charset val="204"/>
      </rPr>
      <t>многоквартирным домам присвоен класс энергоэффективности.</t>
    </r>
  </si>
  <si>
    <t>Основное мероприятие 08.                         Федеральный проект «Популяризация предпринимательства»</t>
  </si>
  <si>
    <r>
      <t xml:space="preserve">Проведение ежегодного фестиваля «Чаепитие в Мытищах» </t>
    </r>
    <r>
      <rPr>
        <sz val="14"/>
        <rFont val="Times New Roman"/>
        <family val="1"/>
        <charset val="204"/>
      </rPr>
      <t xml:space="preserve">отменено из-за ограничений, связанных с распространением коронавирусной инфекции COVID-19. </t>
    </r>
  </si>
  <si>
    <t>Значение показателя перевыполнено в связи с проведением профилактических мероприятий в общеобразовательных учреждениях, направленных на противодействие терроризма и экстремизма.</t>
  </si>
  <si>
    <t>Приобретены: 
- щеточные диски;
 - навесное оборудование; 
- технические пластины для навесного оборудования.</t>
  </si>
  <si>
    <t xml:space="preserve">Ремонт твердого покрытия, устройство тротуаров на общественных территориях </t>
  </si>
  <si>
    <t>Продолжение п.п. 1.7.3</t>
  </si>
  <si>
    <t>Продолжение п. 1.2</t>
  </si>
  <si>
    <t>Выполнен  контроль качества работ при благоустройстве ЦПКиО городского округа Мытищи. 
Разработана архитектурно-планировочная концепция</t>
  </si>
  <si>
    <t>Продолжение п. 1.7.1</t>
  </si>
  <si>
    <t>- 885,2 м2 подъездной дороги;
- 3 883 м2 парковочного пространства;
- 111 опор наружного освещения;
- подстилающих и выравнивающих слоев оснований из асфальтобетонного лома.</t>
  </si>
  <si>
    <t>Продолжение п. 1.9</t>
  </si>
  <si>
    <t xml:space="preserve">Мероприятие 01.02: 
Содержание, ремонт и восстановление уличного освещения            </t>
  </si>
  <si>
    <t>- 1 274 светильников;
- 3 263 ламп;
- 20 торшеров;
- 3 975,1 м провода СИП; 
- 1 450 м кабеля и 150 м кабеля ВВГ;
-  55 опор;
- 1 кронштейна.
Установлено 21 опора.
Выполнен ремонт 15-ти светильников.</t>
  </si>
  <si>
    <t xml:space="preserve">Утверждена схема по теплоснабжению. </t>
  </si>
  <si>
    <t xml:space="preserve">Выполнены работы по модернизации индивидуального теплового пункта в МБУК Мытищинский ДК «Яуза».
</t>
  </si>
  <si>
    <t>Проведена поверка (82 шт.) общедомовых приборов учета энергетических ресурсов  в многоквартирных домах.</t>
  </si>
  <si>
    <t>415,6 т.р.- экономия по фактически выполненным работам.</t>
  </si>
  <si>
    <t xml:space="preserve">Произведена замена, поверка 103 шт. приборов учета энергетических ресурсов в муниципальных учреждениях, из них: теплоэнергии - 64 шт., электроэнергии - 4 шт., холодного водоснабжения - 26 шт., горячего водоснабжения - 9 шт. </t>
  </si>
  <si>
    <t xml:space="preserve">2 853,88 т.р. - экономия по фактически выполненным работам.  </t>
  </si>
  <si>
    <t>Продолжение п.п. 1.1.1</t>
  </si>
  <si>
    <t xml:space="preserve">95,82 т.р. - экономия по итогам реализации мероприятия.
</t>
  </si>
  <si>
    <r>
      <t>Произведена компенсация аренды жилья 32</t>
    </r>
    <r>
      <rPr>
        <sz val="14"/>
        <rFont val="Times New Roman"/>
        <family val="1"/>
        <charset val="204"/>
      </rPr>
      <t xml:space="preserve">-м </t>
    </r>
    <r>
      <rPr>
        <sz val="14"/>
        <color indexed="8"/>
        <rFont val="Times New Roman"/>
        <family val="1"/>
        <charset val="204"/>
      </rPr>
      <t>медицинским работникам (25 врачам и 7 фельдшерам).</t>
    </r>
  </si>
  <si>
    <t>За счет увеличения количества населения на территории городского округа Мытищи и сложившейся эпидемиологической ситуации в отчетном  периоде показатель превысил планируемое значение.</t>
  </si>
  <si>
    <t>Проведены работы по уничтожению борщевика (механическое скашивание и химическая обработка растения). Общая площадь составила 502 га.</t>
  </si>
  <si>
    <t xml:space="preserve">Экономия 1 173,4 тыс. руб. Мероприятие осуществляется по заявкам жителей и по результатам мониторинговых исследований территории. </t>
  </si>
  <si>
    <t>Оказаны услуги по сбору, транспортировке и уничтожению биологических объектов (трупов животных). Поступило 11 заявок о гибели 30 животных, утилизировано 552 кг биологических объектов.</t>
  </si>
  <si>
    <t>Произведено 0,72 тыс. тонн молока, что составляет 90% от планового значения. Низкое исполнение вызвано снижением поголовья скота в личных подсобных хозяйствах.</t>
  </si>
  <si>
    <t>Направлено 1111 уведомлений о планируемом строительстве объектов индивидуального жилищного строительства (ИЖС) или садового дома.</t>
  </si>
  <si>
    <t>Низкое исполнение связано с неблагоприятной финансовой ситуацией вызванной распространением коронавирусной инфекцией COVID-19.</t>
  </si>
  <si>
    <t xml:space="preserve">1 участнику предоставлена компенсация оплаты основного долга по ипотечному жилищному кредиту. 
 </t>
  </si>
  <si>
    <t>Показатель 1
Объем ввода индивидуального жилищного строительства, построенного населением за счет собственных и (или) кредитных средств, тыс.кв.м.</t>
  </si>
  <si>
    <t xml:space="preserve">Показатель 2 
Количество семей, улучшивших жилищные условия
</t>
  </si>
  <si>
    <t>Показатель 3
Решаем проблемы дольщиков. Сопровождение проблемных объектов до восстановления прав пострадавших граждан</t>
  </si>
  <si>
    <t xml:space="preserve">Показатель 4
Количество уведомлений о соответствии (несоответствии) указанных в уведомлении о планируемом строительстве параметров объекта индивидуального жилищного строительства (далее – ИЖС) или садового дома установленным параметрам и допустимости размещения объекта ИЖС или садового дома на земельном участке, уведомлений о соответствии (несоответствии) построенных или реконструированных объектов ИЖС или садового дома
</t>
  </si>
  <si>
    <t xml:space="preserve">Показатель 1 
Количество молодых семей, получивших свидетельство о праве на получение социальной выплаты
</t>
  </si>
  <si>
    <t xml:space="preserve">Показатель 1
Доля детей-сирот и детей, оставшихся без попечения родителей, лиц из числа детей-сирот и детей, оставшихся без попечения родителей, состоящих на учете на получение жилого помещения, включая лиц в возрасте от 23 лет и старше, обеспеченных жилыми помещениями за отчетный год, в общей численности детей-сирот и детей, оставшихся без попечения родителей, лиц из числа детей-сирот и детей, оставшихся без попечения родителей, включенных в список детей-сирот и детей, оставшихся без попечения родителей, лиц из их числа, которые подлежат обеспечению жилыми помещениями в отчетном году
</t>
  </si>
  <si>
    <t xml:space="preserve">Показатель 2 
Численность детей-сирот и детей, оставшихся без попечения родителей, лиц из числа детей-сирот и детей, оставшихся без попечения родителей, обеспеченных благоустроенными жилыми помещениями специализированного жилищного фонда по договорам найма специализированных жилых помещений в отчетном финансовом году
</t>
  </si>
  <si>
    <t xml:space="preserve">Показатель 3. 
Численность детей-сирот и детей, оставшихся без попечения родителей, лиц из числа детей-сирот и детей, оставшихся без попечения родителей, обеспеченных благоустроенными жилыми помещениями специализированного жилищного фонда по договорам найма специализированных жилых помещений за счет средств субсидии из федерального бюджета бюджету Московской области в отчетном финансовом году (нарастающим итогом)
</t>
  </si>
  <si>
    <t>Показатель 1 
Количество участников подпрограммы, получивших финансовую помощь, предоставляемую для погашения основной части долга по ипотечному жилищному кредиту (I этап)</t>
  </si>
  <si>
    <t xml:space="preserve">Показатель 1
Количество свидетельств о праве на получение жилищной субсидии на приобретение жилого помещения или строительство индивидуального жилого дома, выданных многодетным семьям
</t>
  </si>
  <si>
    <t xml:space="preserve">Показатель 1
Количество ветеранов и инвалидов Великой Отечественной войны, членов семей погибших (умерших) инвалидов и участников Великой Отечественной войны, получивших государственную поддержку по обеспечению жилыми помещениями за счет средств федерального бюджета
</t>
  </si>
  <si>
    <t xml:space="preserve">Показатель 2 
Количество инвалидов и семей, имеющих детей-инвалидов, получивших государственную поддержку по обеспечению жилыми помещениями за счет средств федерального бюджета
</t>
  </si>
  <si>
    <t>Показатель 3 
Количество инвалидов и ветеранов боевых действий, членов семей погибших (умерших) инвалидов и ветеранов боевых действий, получивших государственную поддержку по обеспечению жилыми помещениями за счет средств федерального бюджета</t>
  </si>
  <si>
    <t xml:space="preserve">Показатель 4 
Количество граждан, уволенных с военной службы, и приравненных к ним лиц, получивших государственную поддержку по обеспечению жилыми помещениями за счет средств федерального бюджета
</t>
  </si>
  <si>
    <t>Подано 1111 уведомление, что составило 56,9 % от планового значения.  Невыполнение планового значения  показателя связано с неблагоприятной финансовой ситуацией, вызванной распространением коронавирусной инфекцией COVID-19.</t>
  </si>
  <si>
    <t>4  молодых семьи, получили свидетельства о праве на получение социальной выплаты на приобретение жилого помещения или создание объекта индивидуального жилищного строительства.</t>
  </si>
  <si>
    <t xml:space="preserve">Оформлено и выдано свидетельство на  предоставление компенсации на погашение основной части долга по ипотечному жилищному кредиту 1 человеку. </t>
  </si>
  <si>
    <t>1 участнику подпрограммы выдано свидетельство на получение жилищной субсидии.</t>
  </si>
  <si>
    <t>Утверждена схема теплоснабжения г.о. Мытищи Распоряжением Министерства энергетики МО от 24.11.2021 №383-Р.</t>
  </si>
  <si>
    <t xml:space="preserve">Модернизирован индивидуальный тепловой пункт в МБУК Мытищинский ДК «Яуза»;
Организована прокладка:
145,6 м стальных труб;
375 м силового кабеля.
Выполнена установка:
- 2 насосов;
- 3 теплообменников. </t>
  </si>
  <si>
    <t>Подано 11 заявлений в ГУ МО "Государственная жилищная инспекция Московской области".</t>
  </si>
  <si>
    <t xml:space="preserve">Обработано 35 137 
обращений от граждан, диспетчерскими и  дежурными службами ЖКХ и ресурсоснабжающими  организациями об аварийных </t>
  </si>
  <si>
    <t>ситуациях, нарушающих  бесперебойное обеспечение условий жизнедеятельности населения.</t>
  </si>
  <si>
    <t>Выполнены работы по оптимизации маршрутной сети:
- отменен маршрут № 14 в связи с убыточностью;
- изменена схема движения маршрута № 18 с целью обеспечения транспортного сообщения с ул. Индустриальная. 
 по оптимизации маршрутной сети: изменения схемы движения в связи, с изменением структуры пассажиропотока, на маршрутах:  № 14, 
№ 18, № 19к.</t>
  </si>
  <si>
    <t xml:space="preserve">85 697,5 т.р. - экономия  по факту выполненных работ. 
</t>
  </si>
  <si>
    <t>Спортсмены приняли  участие в 349 спортивных мероприятиях, завоевано 97 медалей, из них: 45-золотых, 30-серебряных, 22-бронзовых медалей. Произведена оплата труда, налогов, коммунальных услуг и других текущих платежей.</t>
  </si>
  <si>
    <t>Произведена закупка мягкого инвентаря.</t>
  </si>
  <si>
    <t>Проведены ремонтные работы береговых дорожек, работы по благоустройству спортивной площадки в д. Большая Черная. Установлена система видеонаблюдения на СК "Федоскино".</t>
  </si>
  <si>
    <t>Проведено обучение по программе "Эффективная эксплуатация спортивных сооружений" - 1 человек.</t>
  </si>
  <si>
    <t>Показатель превысил планируемое значение благодаря активной пропаганде здорового образа жизни. Количество желающих принять участие в сдаче нормативов ВФСК "ГТО" постоянно увеличивается.</t>
  </si>
  <si>
    <t>Проведены исследования атмосферного воздуха и воды.</t>
  </si>
  <si>
    <t>Проведены заборы 240 проб, из них: 120 проб атмосферного воздуха; 120 проб воды.</t>
  </si>
  <si>
    <t xml:space="preserve">Значение показателя перевыполнено в связи с проведением 14 экологических мероприятий, в которых приняло участие 5200 человек. </t>
  </si>
  <si>
    <t>Проведена акция "Лес победы".</t>
  </si>
  <si>
    <t xml:space="preserve">Значение показателя достигнуто по итогам реализации   мероприятий по расселению 1,71 тыс. м2 аварийного жилищного фонда. </t>
  </si>
  <si>
    <t>Проведены лабораторные исследования атмосферного воздуха и воды на территории городского округа Мытищи.</t>
  </si>
  <si>
    <t>Выполнены работы по содержанию берегов р. Яуза, р. Сукромка, р. Борисовка (159 400м2 береговых линий) на расстоянии 10м от уреза воды. Приобретен квадрокоптер для обследования водной акватории, выполнен мониторинг водных объектов, произведены работы по: ликвидации несанкционарованных водовыпусков, гидрологии прудов, установлено очистное сооружение, разработана документация, необходимая для безопасной эксплуатации гидротехнической станции.</t>
  </si>
  <si>
    <t>Проведено 2 обследования гидротехнческой станции, проведены противопаводковые мероприятия на территории округа.</t>
  </si>
  <si>
    <t>Проведены замеры уровня воды в период половодья на реках Яуза, Борисовка, Сукромка.</t>
  </si>
  <si>
    <t xml:space="preserve">Денежные средства не освоены связи с несостоявшимися конкурентными процедурами по причине отсутствия заявок на участие в аукционе.
</t>
  </si>
  <si>
    <t>Проведены мероприятия, направленные на мониторинг качества атмосферного воздуха органолептическим методом и путем визуального осмотра.</t>
  </si>
  <si>
    <t xml:space="preserve">Значение показателя перевыполнено в связи с тем, что доля социально значимых объектов (учреждений), оборудованных, в целях антитеррористической защищенности средствами безопасности увеличена на 2,6% по сравнению с планируемым значением показателя. Увеличение доли связано с оборудованием всех социально значимых объектов средствами атитеррористической защищенности, такими, как: кнопка тревожной сигнализации, система оповещения, запирающее устройство, физическая охрана, периметровые ограждения. </t>
  </si>
  <si>
    <t>Показатель достигнут в полном объеме в связи с: проведением  профилактических мероприятий, направленных на разъяснение прав и обязанностей, и ответственности несовершеннолетних и их законных представителей по правовым вопросам; проведением консультирования граждан по телефону горячей линии "Ребенок в опасности"; проведением  заседаний комиссии по предупреждению безнадзорности и правонарушений несовершеннолетних; проведением оперативно-профилактических мероприятий по соблюдению обязанностей, наложенных судом.</t>
  </si>
  <si>
    <t xml:space="preserve">Значение показателя перевыполнено в связи проведением профилактических мер. Уменьшилось число лиц, совершивших преступления в сфере незаконного оборота наркотиков, а также уменьшилось число лиц, совершивших административные правонарушения в данной сфере. </t>
  </si>
  <si>
    <t xml:space="preserve">Показатель перевыполнен в связи с проведением мероприятий по обеспечению безопасности на воде (дежурство спасателей в купальный сезон, агитационная работа в период становления льда на водоемах, проведение практических занятий в школах). </t>
  </si>
  <si>
    <t>Показатель  достиг планового значения в связи со сносом незаконно возведённого объекта строительства по адресу: деревня Подрезово, СНТ "Подрезово", поле 1, участок №147 (присвоенный адрес: Московская область, Мытищинский район, деревня Подрезово, тупик Прибрежный, участок №10).</t>
  </si>
  <si>
    <t>Произведена оплата по факту выполненных работ.</t>
  </si>
  <si>
    <t>Произведена поставка и монтаж дорожных знаков в кол-ве 95 шт.</t>
  </si>
  <si>
    <t>Проведены мероприятия по охране общественного порядка: "Рождество Христово", "Крещение Господне"; рейды по профилактике травматизма и смертности на объектах ж/д инфраструктуры с привлечением народных дружин.</t>
  </si>
  <si>
    <t>Проведены мероприятия по профилактике экстремизма.</t>
  </si>
  <si>
    <t xml:space="preserve">Управлением по физической культуре и спорту администрации городского округа Мытищи проведены выездные мероприятия по оказанию практической помощи в вопросах антитеррористической защищенности на спортивные объекты учреждений, подведомственных управлению. Должностные лица, ответственные за обеспечение антитеррористической безопасности спортивных объектов, систематически проводят инструктажи сотрудников охранных подразделений по действиям в нештатных ситуациях на данных объектах. Сотрудники учреждений ознакомлены с инструкциями по действиям работников в случае угрозы совершения или совершения террористического акта, а так же проведена проверка наличия в спортивных учреждениях Паспортов АТЗ.
</t>
  </si>
  <si>
    <t xml:space="preserve">Во исполнение  комплексного плана противодействия идеологии терроризма в Московской области на 2019-2023 годы приняты дополнительные меры по совершенствованию взаимодействия с муниципальными средствами массовой информации, для обеспечения надлежащего уровня информационно - пропагандистского сопровождения проводимых на территории городского округа Мытищи антитеррористических и антиэкстремистских  мероприятий. В соответствии с письмом Минобрнауки России от 28.04.2014 N ДЛ-115/03. В общеобразовательных учреждениях организована работа по ограничению доступа обучающихся к видам информации, распространяемой посредством сети «Интернет», причиняющей вред здоровью и (или) развитию детей, а также не соответствующей задачам образования. В школах имеются положения о системе контентной фильтрации (СКФ) Интернет ресурсов, о комиссии по контентной фильтрации. Разработаны правила использования сети Интернет. За отчетный период времени материалы с признаками экстремистской пропаганды не изымались.       </t>
  </si>
  <si>
    <t xml:space="preserve">В спортивной школе «ЦДЮС» проведен круглый стол «Экстремизму и терроризму – нет». В образовательных учреждениях проведены мероприятия, обеспечивающие открытое выражение и обсуждение учащимися вопросов межнациональных отношений и религиозной принадлежности: беседы, лекции, психологические тренинги, направленные на воспитание  толерантности,  предупреждение  экстремизма и ксенофобии. Темы занятий:  «Мы – граждане России», «День памяти событий в Беслане», «День народного единства», «У экстремизма нет национальности», «Права человека глазами ребенка», «День защиты детей»,  «День России», «Мир без насилия», «Неформальные молодёжные течения и движения». Показаны фильмы по профилактике терроризма в молодежной среде, разработанные Главным управлением региональной безопасности Московской области.
За отчетный период на территории городского округа  Мытищи конфликтов по причине расовой и религиозной розни, а также фактов пропаганды национализма не выявлено.             </t>
  </si>
  <si>
    <t>Выполнены работы по сносу незаконно возведённого объекта строительства по адресу: деревня Подрезово, СНТ "Подрезово", поле 1, участок №147 (присвоенный адрес: Московская область, Мытищинский район, деревня Подрезово, тупик Прибрежный, участок №10).</t>
  </si>
  <si>
    <t>Установлены 800 видеокамер  в подъездах многоквартирных домов.</t>
  </si>
  <si>
    <t>Проведены дни профилактики: в школах; в Мытищинском колледже; в Библиотеке №1. Обеспечено участие представителей КДН и ЗП в Совете профилактики МБОУ СОШ №8. На стендах образовательных организаций размещены брошюры, буклеты, плакаты профилактической направленности. Проведены родительские собрания. Осуществлялось консультирование по телефонам «горячей линии» субъектов системы профилактики округа; проводились профилактические беседы с несовершеннолетними и их родителями (законными представителями).</t>
  </si>
  <si>
    <t xml:space="preserve">Выполнены работы по содержанию и обслуживанию спасательных постов. Приобретены блок-контейнеры в количестве 2 шт. </t>
  </si>
  <si>
    <t>Оказаны услуги по обеспечению безопасности жизни и здоровья граждан на водных объектах городского округа Мытищи. Осуществлялось патрулирование акватории зон отдыха (Пироговское водохранилище, Клязьминское водохранилище, Пяловское водохранилище).</t>
  </si>
  <si>
    <t>1,6</t>
  </si>
  <si>
    <t>1,1</t>
  </si>
  <si>
    <t>1,9</t>
  </si>
  <si>
    <t>0,5</t>
  </si>
  <si>
    <t>Мероприятие 3.4.3. Проведения работы с общественными объединениями молодежи в организациях высшего и среднего профессионального образования, объединениями спортивных болельщиков</t>
  </si>
  <si>
    <t xml:space="preserve">В образовательных организациях проведены педагогические советы с обсуждением вопросов по противодействию распространения идеологии терроризма и религиозно-политического экстремизма. Изучены методические материалы Министерства образования Московской области «Угрозы, вызываемые распространением идей терроризма и религиозно-политического экстремизма, межнациональной и межконфессиональной розни». Проведен анализ состояния дел по антитеррористической защищённости объектов образования городского округа Мытищи. Руководителями фан-клуба молодежной хоккейной команды "Атлант" проведены беседы с болельщиками на тему соблюдения основных правил поведения на спортивно-массовых мероприятиях с целью обеспечения безопасности.     </t>
  </si>
  <si>
    <t xml:space="preserve">Договора на общую сумму 10 493,8 тыс.руб. на поставку полок для системы хранения и поставку расходных материалов расторгнуты по причине некачественного товара и материала. В результате проведения конкурсных процедур образовалась экономия на сумму 1 299,1 тыс. руб. </t>
  </si>
  <si>
    <t xml:space="preserve">Проведено 31 заседание Комиссии г.о.Мытищи, рассмотрено 30 целевых вопросов по предупреждению безнадзорности и правонарушений несовершеннолетних, по которым дано 97 поручений субъектам профилактики. Все постановления направлены для исполнения. 
На территории округа в ходе оперативно-профилактических мероприятий совместно с ОУУП и ПДН и ОНД организованы и проведены межведомственные рейды по семьям. Организован и проведен рейд с представителями линейного отдела полиции на ж.д. станции Мытищи, направленный на предупреждение гибели и травмирования несовершеннолетних на объектах транспорта, выявление подростков, совершающих правонарушения и антиобщественные действия на объектах транспорта. Организованы межведомственные рейды с УИИ (по соблюдению обязанностей, наложенных судом). 
Проверена деятельность ГКУСО МО «Мытищинский СРЦН «Преображение». С целью профилактики выпадения малолетних детей из окон многоквартирных домов организовано посещение малообеспеченных семей, в том числе многодетных, с которыми субъекты системы профилактики округа проводят индивидуальную профилактическую работу; передано 200 запирающих устройств на окна для установки в квартирах. 
Проведено совещание с Мытищинским управлением социальной защиты населения по вопросам организации межведомственного взаимодействия по реабилитации несовершеннолетних, проживающих в стационаре, и восстановлению детско-родительских отношений; с представителями Следственного отдела ГСУ СК России по Московской области; межведомственное совещание с ЕДДС.
Обеспечено участие в координационных и совещательных органах г.о.Мытищи, а также областных совещаниях и иных мероприятиях в части касающейся.
</t>
  </si>
  <si>
    <t xml:space="preserve">Организовано сезонное содержание территорий 20 кладбищ (831 060 кв.м.), уборка от снега и наледи, грязи, подъездов к кладбищам, площадей, внутриквартальных дорог и дорожек, площадок, подходов к местам захоронений и лестничных сходов, посыпка территории песком, обработка реагентами. 
Выполнен завоз 300 куб.м. песка, 159 куб.м. щебня для благоустройства территории кладбищ, закупка хоз.инвентаря и спец.одежды.  Вывезено 7260 куб.м. ТКО.
Выполнены работы по благоустройству территории кладбища Волково: устройство дороги - 2248 м2, устройство дорожек (лучи) - 1056 м2. </t>
  </si>
  <si>
    <t>Продолжение п.п. 1.1.2.</t>
  </si>
  <si>
    <t>Значение показателя перевыполнено в связи с уменьшением цены на книги в ходе проведения закупочных процедур. Приобретены книги в количестве    3 321 экз.</t>
  </si>
  <si>
    <t>Значение показателя достигнуто. Внесены данные по всем поступившим 28 архивным фондам (название фонда, переименование предприятия, последние даты поступивших документов, количество дел), также внесена информация по историческим справкам в 58 фондах.</t>
  </si>
  <si>
    <t xml:space="preserve">Значение показателя достигнуто. В электронно-цифровую форму переведены: 28 описей дел; 517 дел (61 230 л.) похозяйственных книг населенных пунктов Коргашинского сельского Совета Мытищинского района, Сухаревского сельского Совета и Совета депутатов Мытищинского района.
</t>
  </si>
  <si>
    <t>Показатель не достиг планируемого значения в связи с оплатой больничных листов сотрудников в декабре 2021 года. Денежные средства израсходованы из средств фонда социального страхования.</t>
  </si>
  <si>
    <t>Подпрограмма 2  "Развитие музейного дела в Московской области "</t>
  </si>
  <si>
    <t>Приобретены компьютеры, смартфоны, МФУ, ноутбук, проекторы, комплекты постоянного света для смартфона (селфи-лампа), петличные беспроводные микрофоны, умные стабилизаторы для смартфона.</t>
  </si>
  <si>
    <t>Комплектование книжных фондов библиотек городского округа Мытищи проведено. Приобретены книги в количестве 5 169 экз.</t>
  </si>
  <si>
    <t>Проведены праздничные культурно-массовые мероприятия: "Широкая масленица", "Международный женский день 8 Марта", "День Победы",  "День защиты детей", "День городского округа Мытищи", "День пожилого человека", "Новый год".</t>
  </si>
  <si>
    <t>Проведены праздничные культурно-массовые мероприятия: "Широкая масленица", "Международный женский день 8 Марта", "День Победы", "День городского округа Мытищи", "Культурно-массовое мероприятие", "Новый год".</t>
  </si>
  <si>
    <t>Проведены праздничные культурно-массовые мероприятия: "Широкая масленица", "Международный женский день 8 Марта", "День Победы", "День защиты детей", фестиваль "Музыкальная весна", фестиваль "Молодые голоса Подмосковья", "День России", "День памяти и скорби", "День любви, семьи и верности", "День городского округа Мытищи", "День пожилого человека", "День матери", "Фестиваль "Зелень", "День побед", "Новый год".</t>
  </si>
  <si>
    <t>Произведена оплата за ремонт крыльца и кружкового кабинета. Приобретена оргтехника.</t>
  </si>
  <si>
    <t>Субсидия не освоена в полном объеме в связи с оплатой больничных листов сотрудников в декабре 2021 года. Денежные средства израсходованы из средств фонда социального страхования.</t>
  </si>
  <si>
    <t>Проведены праздничные культурно-массовые мероприятия: "День Победы", "День городского округа Мытищи", "Ночь кино",   программа выходного дня, вручение литературной премии им. Дм.Кедрина "Зодчий".</t>
  </si>
  <si>
    <t>Значение показателя достигнуто в полном объеме по итогам работы за  2021 год. Приобретено программное обеспечение для обеспечения безопасности информации информационных систем (Secret Net Studio (9 лицензий) и ViPNet Client 4.x (9 лицензий).</t>
  </si>
  <si>
    <t>Значение показателя достигнуто. На основании соглашения между Министерством образования Московской области и администрацией городского округа Мытищи о поставке оборудования 8 общеобразовательных организаций, оснащены (обновили) компьютерным, мультимедийным, презентационным оборудованием и программным обеспечением в рамках эксперимента по модернизации начального общего, основного общего и среднего общего образования.</t>
  </si>
  <si>
    <t>Подпрограмма 1 "Снижение административных барьеров, повышение качества и доступности предоставления государственных и муниципальных услуг, в том числе на базе многофункциональных центров предоставления государственных и муниципальных услуг"</t>
  </si>
  <si>
    <t>Подпрограмма 2 "Развитие информационной и технологической инфраструктуры экосистемы цифровой экономики муниципального образования Московской области"</t>
  </si>
  <si>
    <t>Обеспечено предоставление 76 услуг. МФЦ Мытищи работает по экстерриториальному принципу. По единому заявлению, в том числе с учётом жизненной ситуации (рождение ребенка, выход на пенсию и т.д.), государственная (муниципальная) услуга предоставляется независимо от места проживания заявителя.</t>
  </si>
  <si>
    <t xml:space="preserve">Произведена оплата по  контракту (на общую сумму 540,3 тыс.руб.) с ООО "Медиа-Вижн" за изготовление 1100 штендеров "Бессмертный полк". Проведены работы по реконструкции системы вентиляции в здании МФЦ по адресу: ул. Карла Маркса, д.4. (на общую сумму 2 017,6 тыс.руб.).   </t>
  </si>
  <si>
    <t>Приобретена и установлена криптокабина в офисе МФЦ Мытищи по адресу: ул. Карла Маркса, д. 4.</t>
  </si>
  <si>
    <t xml:space="preserve">Проведены работы по прокладке оптико-волоконных линий связи и расширения коммуникаций. По состоянию на 31.12.2021: обслуживается около 300 км оптико-волоконных линий связи (из них: в 2021 году проложено 2,14 км); обеспечивается доступ к городской сети Wi-Fi в парках г.о. Мытищи (уникальных пользователей - 4571); подключено 116 социальных объектов к сети Интернет. </t>
  </si>
  <si>
    <t xml:space="preserve">Произведена оплата за предоставление интернет-трафика для подразделений администрации г.о. Мытищи. </t>
  </si>
  <si>
    <t>Проведено обслуживание коммутационной и сетевой инфраструктуры (ЛВС бухгалтерии, 11 территориально-удаленных подразделений, ТЭСС, УЗиО, АТС в количестве 18 штук, антивирусная защита, защита от спама, АИС "Учет землепользователей" и т.д.); предоставлен доступ к сети Интернет на скорости 100-200 Мбит/с; предоставлены каналы связи с удаленными подразделениями администрации в количестве 12 шт.; проведено техническое сопровождение "Модуль оказания услуг" (75 пользователей).</t>
  </si>
  <si>
    <t>Проведен сбор и анализ состояния аппаратно-программных комплексов и приобретено компьютерное оборудование.</t>
  </si>
  <si>
    <t xml:space="preserve">Произведена оплата за услуги по адаптации и сопровождению установленных у заказчика экземпляров "Систем КонсультантПлюс". </t>
  </si>
  <si>
    <t>Все учреждения культуры обеспечены доступом в сеть Интернет.</t>
  </si>
  <si>
    <t>Предоставлен доступ к сети Интернет в муниципальных образовательных организациях дошкольного, начального общего, основного общего и среднего общего образования городского округа Мытищи.</t>
  </si>
  <si>
    <t>Произведена оплата за поставку оборудования (компьютеров, серверов, компьютерных мышей) в общеобразовательные школы №№ 2,8,19,26,33,34.</t>
  </si>
  <si>
    <t>Мониторинг качества и доступности предоставления государственных и муниципальных услуг определяется посредством СМС-опросов, переданных в информационно-аналитическую систему "мониторинга качества государственных услуг". Заявители могут оценить качество предоставленных услуг в МФЦ. В настоящее время информация поступает в вышестоящие структуры для проведения ими мониторинга. По запросу отчеты по оценке качества работы предоставляются в МФЦ. Также оперативная информация в режиме реального времени о произведенных оценках в течение рабочего дня отображается на информационных табло в зоне ожидания МФЦ. Проводится работа по обращениям в книге жалоб и предложений, по всем обращениям граждан городского округа Мытищи, в том числе поступающих через ЕГЖИП по вопросам, касающимся деятельности МФЦ. На регулярной основе проводятся социологические опросы заявителей по качеству оказываемых услуг путем анкетирования.</t>
  </si>
  <si>
    <t xml:space="preserve">Значение показателя достигнуто. В рамках реализации инициативного бюджетирования организовано голосование на портале «Добродел», в котором принимали участие жители городского округа Мытищи. </t>
  </si>
  <si>
    <t xml:space="preserve">Значение показателя перевыполнено в связи с проведением различных массовых мероприятий для молодежи городского округа Мытищи с целью вовлечения в деятельность гражданско-патриотических клубов и развития юнармейского движения. 
</t>
  </si>
  <si>
    <t>Значение показателя перевыполнено в связи с реализацией программы Ростуризма "Туристический кэшбек", активизацией рекламной кампании проектов "Зима в Подмосковье" и "Лето в Подмосковье", продвижением турпотенциала городского округа Мытищи посредством СМИ и социальных сетей.</t>
  </si>
  <si>
    <t xml:space="preserve">Значение показателя перевыполнено в связи с проведением мероприятий для волонтеров и вовлечения жителей от 7 лет и старше в добровольческую деятельность. </t>
  </si>
  <si>
    <t>В интернет-издании РИАМО (https://riamo.ru/) размещено 63 публикации о деятельности органов местного самоуправления городского округа Мытищи.   Проводилась  работа по сопровождению и обслуживанию официального сайта ОМС ГОМ, сайтов "Неделя в округе", "Спортивные Мытищи", "Официальные Мытищи". В электронных СМИ (сетевых изданиях) размещались новостные, тематические и информационные материалы в количестве 31710. На сайте "Радио 1" размещено 30 материалов о г.о. Мытищи.</t>
  </si>
  <si>
    <t>МАУ "МИР" проводились мероприятия по выполнению муниципального задания по производству и выпуску сетевого издания  (размещено 4180 новостных материалов), проведению мониторинга и подготовке сведений, размещенных в информационной системе МЦУР (обработано 30085 обращений).</t>
  </si>
  <si>
    <t xml:space="preserve">Проводились мероприятия по приведению в соответствие количества и фактического расположения рекламных конструкций на территории городского округа Мытищи согласованной Правительством Московской области схеме размещения рекламных конструкций. На территории округа незаконно установленные рекламные конструкции не выявлены. </t>
  </si>
  <si>
    <t xml:space="preserve">Проведена закупка МАУ "ТВ Мытищи" на изготовление 72 баннеров к праздничным мероприятиям. На городском информационном экране транслировались видеоролики к праздничным датам. МБУ "Леспаркхоз" произведена оплата за: композиции "Флаг России", новогоднюю ель, украшения для праздничного оформления улиц, световую фигуру "Шар новогодний", стенд для фотосъемки. МКУ "ТУ "Пироговский" проводились мероприятия по разработке макетов, печати и </t>
  </si>
  <si>
    <t>размещению  баннеров  к праздничным датам. Также для праздничного оформления улиц  приобретены и установлены на опоры уличного освещения:  консоли "Триколор Салют" (25 шт.), флагштоки с креплениями под два флага (13 шт.), консоли "Кружево" (9 шт.). МКУ "ТУ "Федоскино" приобретены и установлены светодиодные фигуры (3 шт.). МКУ "УКС ЖКХ" проводились мероприятия  по праздничному оформлению территории г.о. Мытищи. Приобретены и установлены 2 интерактивные фото-зоны: "Свечи желаний" и "Мытищи 2022".</t>
  </si>
  <si>
    <t xml:space="preserve">В рамках муниципального задания МАУ "ТВ Мытищи" разработаны макеты баннеров, изготовлено 43 шт. баннеров с социально значимой тематикой, которые также размещались на информационном экране.  Изготавливались тематические материалы для стенда "Доска почета" и макеты для 12  брандмауэров с праздничной и социально значимой информацией. </t>
  </si>
  <si>
    <t xml:space="preserve">Проведены праздничные и культурно-массовые мероприятия: "День России"; Всероссийская акция "Свеча памяти"; экспедиция "По следам Победы"; "Новогодняя юнармейская вечеринка". Приобретены 2 информационных баннера и форменная одежда для Юнармии.
</t>
  </si>
  <si>
    <t>Проведены, форумы и мероприятия, направленные на поддержку и развитие молодежи.</t>
  </si>
  <si>
    <t>Произведены расходы на разработку макета и изготовление ежедневников туристической направленности городского округа Мытищи, приобретена сувенирная продукция народно-художественного промысла.</t>
  </si>
  <si>
    <t>Значение показателя достигнуто. 144 ребенка обеспечены  местами в муниципальных дошкольных образовательных учреждениях.</t>
  </si>
  <si>
    <t>Значение показателя перевыполнено в связи с активизацией по предоставлению дополнительно образования детям-инвалидам.</t>
  </si>
  <si>
    <t xml:space="preserve">Значения показателей перевыполнены. 20 500 детей и подростков охвачены всеми видами отдыха и оздоровления, в том числе 1 373 ребенка, находящихся в трудной жизненной ситуации.  На территории городского округа функционировали 17 лагерей с дневным пребыванием детей на базе общеобразовательных учреждений. Учреждениями образования, культуры, молодежи и спорта организовывались малые формы досуга и занятости детей. Организовывался отдых в детских оздоровительных учреждениях и санаториях Подмосковья, Черноморского побережья и Северного Кавказа, республики Крым.  </t>
  </si>
  <si>
    <t>Проведен один семинар "Финансовая поддержка СО НКО в г.о. Мытищи - Конкурс 2021".</t>
  </si>
  <si>
    <t>Предоставлена имущественная поддержка 3 организациям. Показатель не достиг планируемого значения в связи с  исключением части площади, ранее переданной СО НКО в безвозмездное пользование (прекращение права муниципальной собственности на здание) по адресу: 141011, Московская область, г. Мытищи, ул. Лесная, д.4.</t>
  </si>
  <si>
    <t>Показатель не достиг планируемого значения в связи с  исключением части площади, ранее переданной СО НКО в безвозмездное пользование (прекращение права муниципальной собственности на здание) по адресу: 141011, Московская область, г. Мытищи, ул. Лесная, д.4.</t>
  </si>
  <si>
    <t>Продолжение п.1.1</t>
  </si>
  <si>
    <t xml:space="preserve">для семей различной численности в сторону  значительного уменьшения.   </t>
  </si>
  <si>
    <t xml:space="preserve">Приобретено оборудование для маломобильных групп населения в МАУ "Спортсооружения" (портативная индукционная </t>
  </si>
  <si>
    <t>система, переносная панель со встроенным микрофоном, бегущая строка, стационарная система в комплексе с беспроводной кнопкой для передачи сигнала эвакуации на слуховые аппараты) и МБУ "СШОР по баскетболу" (два металлических пандуса).</t>
  </si>
  <si>
    <t>Продолжение п.п. 1.1.2</t>
  </si>
  <si>
    <t>Выполнено 32 занижения бортового камня в объеме 183 п.м и 385 кв.м плиточного покрытия тротуаров на 19 объектах по следующим адресам: ул. Летная д.7, д .13, д.15, ул. В.Волошиной д.31, д.33, д.9/24, ул. В. Волошиной -1 Красноармейский пер., ул. Летная д.36 к.1 - д. 38 к.1, д.34 стр.1, ул. Сосновая, ул. Сукромка д.5, ул. Колонцова (Ярославское шоссе 65), ул. К. Маркса (Владимирская церковь), ул. Сукромка д.6 - ул. Летная д.29 к.2,  ул. Летная д. 38а со стороны ул. Сукромка, ул. Терешковой д.2, ул. Летная д.9, ул. Летная д.40 – ул. Сукромка 7, ул. Летная д.22 к1 (детский сад «Белочка»), ул. Юбилейная 29 к2 – д.38.</t>
  </si>
  <si>
    <t>Приобретены путевки в организации отдыха детей и их оздоровления, расположенные на территории республики Крым (130 пут.) и в Московской области (121 пут.) и путевки "Мать и детя (25 пут.) в санаторно-оздоровительные  учреждения, расположенные в Ставропольском и Краснодарском краях, для детей - инвалидов.</t>
  </si>
  <si>
    <t>Проведены работы по: 
- благоустройству: ул. Октябрьский пр-т д.6, ул. Набережная, д.10; 
- устройству уличного освещения: Октябрьский пр-т д.6, ул.Летная д.28/1, ул. 1-ая Пролетарская д.3, Новомытищинский пр-т д.39/4, ул. Сукромка д.6, Новомытищинский пр-т д.25; - ремонтну: ул. Терешковой д.3А, ул. Борисовка д.16, д. Погорелки, ул. Борисовка.</t>
  </si>
  <si>
    <t>Проведено 31 мероприятие, самые значимые из них: Соревнования по лыжным гонкам "Мытищинская лыжня - 2021" (1000 чел.), Московские областные соревнования по плаванию "Кубок Главы городского округа Мытищи" (300 чел.), Турнир по фехтованию городского округа Мытищи, посвященный Дню Защитника Отечества (50 чел.), Первенство городского округа Мытищи по спортивной (вольной) борьбе среди юношей 2006-2007 г.р., 2008-2009 г.р. и 2010-2011 г.р. (120 чел.), Чемпионат городского округа Мытищи по шахматам среди мужчин и женщин (70 чел.), Открытие велосезона 2021 (200 уч.),  Турнир по волейболу  г.о. Мытищи среди мужских команд лиц с ограниченными возможностями здоровья (спорт глухих) (60 уч.), Турнир г.о. Мытищи по волейболу среди мужских команд (80 уч.), Детское Первенство г.о. округа Мытищи по шахматам среди мальчиков и девочек до 9, 11, 13 лет, юношей и девушек до 15 лет, 17 лет (120 уч.), Соревнования по плаванию "Кубок Бригантины" (350 уч.).</t>
  </si>
  <si>
    <t>соревнования МО по футболу "Кожаный мяч - 2021" (28 чел.), фестиваль физической культуры народов России и стран Евразии "Русский мир" (20 чел.),  Чемпионат и Первенство Московской области по спортивному ориентированию в дисциплине "кросс – лонг" (22 чел.), Кубок России по волейболу (спорт глухих) (14 чел.).</t>
  </si>
  <si>
    <t xml:space="preserve">Проведены мероприятия: Региональный этап XXXIX открытой Всероссийской массовой лыжной гонки «Лыжня России» в Московской области (204 чел.), Летний фестиваль  ГТО МО (8 чел.), </t>
  </si>
  <si>
    <t xml:space="preserve">Обязательства не исполнены в полном объеме в виду того, что денежное обеспечение мероприятия подпрограммы формировалось из расчета 100% собираемости </t>
  </si>
  <si>
    <t>средств за наем муниципального жилого фонда, при этом расчеты между   МБУ "ЖЭУ" и контрагентом осуществляются по фактически собранным средствам.</t>
  </si>
  <si>
    <t>Информация о состоянии конкурентной среды округа и деятельности по содействию развитию конкуренции размещена и актуализирована в  информационно-телекоммуникационной сети "интернет" на официальном сайте органов местного самоуправления городского округа Мытищи в разделе "Бизнес и предпринимательство" во вкладке "Развитие конкуренции".</t>
  </si>
  <si>
    <t>В рубрике  "Бегущая строка" транслировались объявления социального характера.  
На канале «Мытищи Инфо» изготовлено и проведено эфиров в количестве 110995 мин. Размещались: информационная программа "Сегодня в округе", "Смотрите радио". Публиковались  материалы в программе “Телетайп". На телеканале "360" транслировались ролики в количестве 19 мин.</t>
  </si>
  <si>
    <t>местного самоуправления муниципального образования, формирование положительного образа муниципального образования как социально ориентированного, комфортного для жизни и ведения предпринимательской деятельности</t>
  </si>
  <si>
    <t xml:space="preserve">Мероприятие  01.05. Информирование населения путем изготовления и распространения полиграфической продукции о социально значимых вопросах в деятельности органов </t>
  </si>
  <si>
    <t>календари, именные и поздравительные открытки, листовки, плакаты с социальной рекламой, поздравительные адреса и иная социально-значимая продукция в количестве 54284 шт.</t>
  </si>
  <si>
    <t xml:space="preserve">Для мероприятий, проходивших на территории городского округа Мытищи изготавливалась полиграфическая продукция:  </t>
  </si>
  <si>
    <t>подразделения пресс-службы</t>
  </si>
  <si>
    <t xml:space="preserve">В пределах денежных средств городского округа Мытищи, предусмотренных на основную деятельность </t>
  </si>
  <si>
    <t>Продолжение п. 2.2</t>
  </si>
  <si>
    <t xml:space="preserve">Московской области на выявленные в социальных сетях негативные сообщения за отчетный период составило- 4 453.         </t>
  </si>
  <si>
    <t xml:space="preserve">Отделом пресс-службы проводился мониторинг социальных сетей, электронных и печатных СМИ. Выявлялись информационные угрозы и негативная информация через информационную систему отработки  негативных сообщений "Инцендент.
Менеджмент".       
По результатам выявления информационных угроз и негативной информации  готовились и размещались позитивные и информационно-нейтральные материалы в социальных сетях, печатных и электронных СМИ. Общее число ответов муниципального образования                                                                                                                           </t>
  </si>
  <si>
    <t>деятельность отдела информационной политики в сфере градостроительства</t>
  </si>
  <si>
    <t xml:space="preserve">В пределах денежных средств городского округа Мытищи, предусмотренных на основную </t>
  </si>
  <si>
    <t xml:space="preserve">Проводился мониторинг задолженности за установку и эксплуатацию рекламных конструкций.    Проводились мероприятия по взысканию задолженности в муниципальный бюджет, принимались меры в порядке досудебного урегулирования </t>
  </si>
  <si>
    <t xml:space="preserve">споров.  В адрес нарушителей направлялись претензии с требованием оплатить задолженность и пенни за каждый день просрочки.   </t>
  </si>
  <si>
    <t>Продолжениеп. 3.4</t>
  </si>
  <si>
    <t xml:space="preserve">велопарковка у здания МБУ «МФЦ Мытищи»; построена спортивная площадка по адресу: г. Мытищи, ул. Станционная, д. 3, к.1; приобретено звуковое и видео оборудование для ДК «Яуза»; произведена реконструкция детской площадки в поселке Вешки; обустроена детская площадка д. Грибки, ул. Ивовая; издана книга «Мытищи-дачные». Перловка и ее ближайшие окрестности; произведено благоустройство лесопарка в п. Поведники; Приобретены костюмы для коллектива «Хор русской песни». </t>
  </si>
  <si>
    <t>Продолжение п. 1.1.</t>
  </si>
  <si>
    <t>\продолжение п.п. 1.5.3.1</t>
  </si>
  <si>
    <t xml:space="preserve">Учреждение реорганизовано в 2020 г. на основании Постановления администрации городского округа </t>
  </si>
  <si>
    <t>Мытищи  Московской области от 14.08.2020 №2561 в форме слияния в МБУ МУ "Импульс"</t>
  </si>
  <si>
    <t>В целях выполнения меропрития заключен контракт №44-62/21 от 13.12.2021 с ООО "М-Стайл" на 2 149 680,75 руб. ООО "М-Стайл" уклонилось от выполнения работ. Данную организацию уведомили о намерении расторгнуть договор в одностороннем порядке.</t>
  </si>
  <si>
    <t xml:space="preserve">Оказана услуга по демонтажу 987 единиц незаконно установленных объектов рекламно-информационного оформления на территории городского округа Мытищи с последующим складированием и утилизацией по истечению срока хранения. </t>
  </si>
  <si>
    <t>Эконмия денежных средств при проведении конкурсных процедур.</t>
  </si>
  <si>
    <t>Значение показателя перевыполнено в связи с проведением активной работы по привлечению молодежи для участия в добровольческой деятельности на мероприятиях через социальные сети.</t>
  </si>
  <si>
    <t xml:space="preserve">Значение показателя достигнуто. Проведены следующие  работы:
- закартонировано 2 100 единиц хранения;
- принято на хранение 1 988 единицы хранения (документы 28-и организаций); 
- обработаны документы 37-и организаций (описи на документы утверждены на ЭПК в Главном архивном управлении МО); 
- подготовлено и выдано 2 615 архивных справок, архивных выписок и информационных писем по обращениям граждан и организаций; 
- на вновь поступившие фонды заведены учетные документы (дело фонда, карточка фонда, опись дел, лист фонда);
- подготовлено 12 виртуальных выставок, которые размещены на сайте администрации городского округа Мытищи в разделе «Архивный отдел»;
- проведена проверка наличия дел 38 фондов в количестве 4 171 ед. (утраты документов нет). 
</t>
  </si>
  <si>
    <t>В рамках государственной поддержки для комплектования книжных фондов библиотек приобретена 3 321 книга.</t>
  </si>
  <si>
    <t>Фотовыставка-конкурса "Мытищи.Город и люди" к 90-летию газеты "Родники" и выставка "День рождения музея".</t>
  </si>
  <si>
    <t>Праздничные культурно-массовые мероприятия: "Общероссийский день библиотекаря", "День славянской письменности",  "День городского округа Мытищи",  "Новый год". Издан альманах "Полдень" в рамках проведения мероприятия по вручению литературной премии им.Дм.Кедрина "Зодчий".</t>
  </si>
  <si>
    <t>Произведена оплата за наградную продукцию. Выплачены премии участникам конкурса профессионального мастерства «Мытищинские мастера». Премии получили: 1 трудовая династия, 3 трудовых коллектива,  26 победителей в индивидуальной номинации.</t>
  </si>
  <si>
    <t>Произведена оплата за монтаж систем (дымоудаления) обеспечения пожарной безопасности зданий, замену противопожарного окна, текущий ремонт, ремонт планшета сцены. Приобретены компьютерная техника и сценические костюмы.</t>
  </si>
  <si>
    <t xml:space="preserve">Произведена оплата за ремонт:  зала хореографии  в ДК "Жостовский", цокольного этажа "Сорокинский клуб", вестибюля и кружкового класса ДК "Пироговский", кружковых классов  ДК "Манюхинский" и установку балетных станков и поручней в ДК "Жостовский". </t>
  </si>
  <si>
    <t xml:space="preserve">Произведена выплата  заработной платы с начислениями. Проведена оплата за услуги по переводу документов в электронный вид. </t>
  </si>
  <si>
    <t>1.4.2.</t>
  </si>
  <si>
    <t>1.4.3.</t>
  </si>
  <si>
    <t>1.4.4.</t>
  </si>
  <si>
    <t>1.4.6.</t>
  </si>
  <si>
    <t>1.4.7.</t>
  </si>
  <si>
    <t>1.4.8.</t>
  </si>
  <si>
    <t>1.4.9.</t>
  </si>
  <si>
    <t xml:space="preserve">Администрацией городского округа Мытищи организована информационная поддержка проведения диспансеризации.  Проводится информационно - разъяснительная работа среди различных категорий граждан, организация встреч с работодателями предприятий, организаций, учреждений. 
Диспансеризацию прошли 38 530 человек. </t>
  </si>
  <si>
    <t>Количество населения, прикрепленного к медицинским организациям на территории городского округа составляет 276 892 человека.</t>
  </si>
  <si>
    <t>Показатель перевыполнен за счет мероприятий по сохранению и увеличению контингента в частных дошкольных организациях.</t>
  </si>
  <si>
    <t>Показатель не выполнен в связи с увеличением численности учащихся округа в новом учебном году более, чем на 2800 человек и введением в действие санитарных требований по профилактике новой коронавирусной инфекции.</t>
  </si>
  <si>
    <t xml:space="preserve">Перевыполнение показателя обеспечено за счет стимулирующих выплат педагогическим сотрудникам учреждений дополнительного образования. </t>
  </si>
  <si>
    <t xml:space="preserve">Выплаты компенсации части родительской платы произведены по фактически представленным документам за январь-декабрь текущего года. Компенсация выплачена на 9 049  детей. </t>
  </si>
  <si>
    <t xml:space="preserve">Выполнены работы: ремонт кровли в МАДОУ № 42 "Ивушка", МАДОУ № 47 "Дельфин", МБДОУ № 11 "Незабудка"; ремонт пандуса и крыльца в МБОУ "Начальная школа-детский сад для обучающихся и воспитанников с ограниченными возможностями здоровья"; ремонт системы отопления в МБДОУ № 53 "Росточек".
</t>
  </si>
  <si>
    <t xml:space="preserve">Осуществлена оплата и поставка ноутбуков. Приобретена новая мебель в создаваемые помещения. Произведена выплата  заработной платы, оплачены коммунальные услуги, техническое обслуживание имущества, услуги охраны. Открыто 273 допольнительных места (группы присмотра и ухода в МБДОУ №№ 11,62,68,71).  </t>
  </si>
  <si>
    <t>Произведена выплата  за январь - декабрь отчетного года  заработной платы, оплачены коммунальные услуги, арендная плата двум учреждениям: ЧУДО "Маленькая страна Мытищи" и АНО ДО "Детский сад "Супер Нюша".</t>
  </si>
  <si>
    <t>Произведены расходы за январь-декабрь 2021 года по заработной плате, коммунальным услугам,  техническому обслуживанию  имущества.</t>
  </si>
  <si>
    <t>Оплата произведена за январь-декабрь 2021 года по фактически представленным документам.</t>
  </si>
  <si>
    <t xml:space="preserve">Произведена оплата  за январь - июнь 2021 года продуктов питания,  выплаты на личные расходы. </t>
  </si>
  <si>
    <t xml:space="preserve">Компенсация проезда за январь-декабрь 2021 года произведена по фактически представленным документам. </t>
  </si>
  <si>
    <t>Произведены расходы за январь-декабрь 2021 года на выплату заработной платы, оплату  коммунальных услуг, за техническое обслуживание имущества.</t>
  </si>
  <si>
    <t>Расходы произведены на проведение конкурсов "Педагог года - 2021". Победителями стали: учитель года - Костина С.В. (МБОУ "Гимназия № 17), воспитатель года - Эсманова А.Н. (МБДОУ № 70), классный руководитель - Шакирова Е.М. (МБОУ СОШ № 25). Проведены праздники "Виват знания", "День знаний", "День учителя", новогодние мероприятия.</t>
  </si>
  <si>
    <t>В городском округе Мытищи в отчетном периоде зафиксировано два несчастных случая со смертельным исходом, признанных и связанных с производством.</t>
  </si>
  <si>
    <t xml:space="preserve">Денежные средства не освоены в полном объёме в связи с: уменьшением количества получателей субсидии по сравнению с прогнозируемой численностью, по причине пандемии короновирусной инфекции и как следствие, большой смертностью основной категории получателей - пенсионеров; корректировкой действующих стандартов стоимости жилищно-коммунальных услуг  на одного члена семьи в месяц </t>
  </si>
  <si>
    <t>Приобретены и установлены тактильные таблички, оборудование в МБУ "МЦ "Импульс".</t>
  </si>
  <si>
    <t xml:space="preserve">Информационная поддержка оказывается по мере необходимости. Размещена актуальная информация для социально ориентированных некоммерческих организаций в подразделе "СО НКО" на официальном сайте администрации городского округа Мытищи. Проведено мероприятие по вопросам деятельности СО НКО - семинар "Финансовая поддержка СО НКО в г. о. Мытищи - Конкурс 2021", в котором приняли участие 19 человек. </t>
  </si>
  <si>
    <t>Спортсмены приняли  участие в 196 спортивных мероприятиях, завоевали 483 медали, из них: 67-золотых, 79-серебряных, 337-бронзовых. Произведена оплата труда, налогов, коммунальных услуг и других текущих платежей.</t>
  </si>
  <si>
    <t>Спортсмены приняли  участие в 362 спортивных мероприятиях, завоевали 336 медалей, из них: 115-золотых, 124-серебряных, 97-бронзовых. Произведена оплата труда, налогов, коммунальных услуг и других текущих платежей.</t>
  </si>
  <si>
    <t>Спортсмены приняли  участие в 56 спортивных мероприятиях, завоевали 1016 медалей, из них: 437-золотых, 319-серебряных, 260-бронзовых. Произведена оплата труда, налогов, коммунальных услуг и других текущих платежей.</t>
  </si>
  <si>
    <t>Спортсмены приняли  участие в 449 спортивных мероприятиях, завоевали 628 медалей, из них: 210-золотых, 176-серебряных, 242-бронзовых. Произведена оплата труда, налогов, коммунальных услуг и других текущих платежей.</t>
  </si>
  <si>
    <t xml:space="preserve">Показатель превысил планируемое значение в связи с увеличением количества жителей, систематически занимающихся физической культурой и спортом. </t>
  </si>
  <si>
    <t>Значение показателя достигнуто в полном объеме в связи с проведением работы по пропаганде здорового образа жизни и увеличением количества спортивных занятий с лицами с ограниченными возможностями здоровья и инвалидами.</t>
  </si>
  <si>
    <t>Значение показателя достигнуто в полном объеме в связи с тем, что количество занимающихся постоянно увеличивается, благодаря активной пропаганде здорового образа жизни и доступности спортивных объектов.</t>
  </si>
  <si>
    <t>42,0 тыс. руб. - экономия денежных средств по факту выполненных работ.</t>
  </si>
  <si>
    <t>136,8 тыс. руб. - экономия денежных средств по факту выполненных работ.</t>
  </si>
  <si>
    <t>В ТЦ "4Daily" проведена ярмарка "Фермерский продукт", на которой представлена продукция фермерских хозяйств Московской и Владимирской областей, в том чмсле 5 фермеров городского округа Мытищи. Поведен конкурс "Лучшая ветеринарная клиника". Для награждения победителей приобретены цветы и сувенирная продукция. Победителю конкурса выплачена премия.</t>
  </si>
  <si>
    <t>Отловлено 202 животных. На содержании в приюте находятся  14 животных. Приобретена оргтехника для оснащения рабочего места сотрудника и картриджи для принтера. Выплачена заработная плата сотруднику, осуществляющему организацию отлова животных.</t>
  </si>
  <si>
    <t>33,8 тыс. руб. - экономия денежных средств по факту выполненных работ.</t>
  </si>
  <si>
    <t>Значение показателя перевыполнено в связи с увеличением экспорта продукции предприятиями ООО "Мытищинская пивоваренная компания", ООО "Русскарт", ООО "Фабрика "АХМАД ТИ".</t>
  </si>
  <si>
    <t xml:space="preserve">Ведется мониторинг деятельности предприятий экспортеров: ООО "Мытищинская пивоваренная компания", ООО "Русскарт", ООО "Фабрика "АХМАД ТИ" и т.д.  </t>
  </si>
  <si>
    <t>Значение показателя перевыполнено в связи с увеличением обработанных площадей за счет проведения рейдовых осмотров территории городского округа  Мытищи на предмет установления мест локации сорняка.</t>
  </si>
  <si>
    <t>Планируемое значение показателя не достигнуто, так как мероприятие осуществляется в соответствии с обращениями жителей городского округа Мытищи. Всего за период 2021 года зарегистрировано 202 заявки, в рамках которых отловлено 158 собак и 44 кошки.</t>
  </si>
  <si>
    <t>Планируемое значение показателя не достигнуто в связи с отсутствием возможности провести глубокую вспашку, так как необходима закупка техники.</t>
  </si>
  <si>
    <t>Организован вывоз несанкционированных навалов мусора: МКУ "ТУ "Пироговский" - 20 195,0 куб.м.; МКУ "ТУ "Федоскино"  - 5 560,0 куб.м.; МБУ "Леспаркхоз" - 3 910,0 куб. м.</t>
  </si>
  <si>
    <t>1 021,4 тыс. руб. - экономия денежных средств по факту выполненных работ.</t>
  </si>
  <si>
    <t>85 тыс. руб. - высвобожденные денежные средства в связи с несостоявшимися конкурентными процедурами.</t>
  </si>
  <si>
    <t>Денежные средства не освоены в связи с расторжением договора по причине отсутствия решения вопроса о выделении дополнительного земельного участка для размещения твердых коммунальных отходов.</t>
  </si>
  <si>
    <t>Значение показателя достигнуто в полном объеме в связи с  ликвидацией 70 несанкционированных навалов мусора.</t>
  </si>
  <si>
    <t>Показатель перевыполнен на 14,9% в связи с тем, что налажено взаимодействие между всеми субъектами системы профилактики, предупреждения и пресечения преступлений, а также благодаря проведенной работе МВД, направленной на профилактику снижения количества преступлений и большому проценту раскрываемости совершенных преступлений.</t>
  </si>
  <si>
    <t>Показатель достигнут. На территории городского округа Мытищи всего зарегистрированных кладбищ - 20, из них соответствуют региональному стандарту - 13.</t>
  </si>
  <si>
    <t>Оказаны услуги по отслеживанию сигналов тревоги, проверке и подтверждению нормального функционирования системы, эксплуатационному обслуживанию технических систем оповещения и реагированию в зданиях и помещениях Администрации городского округа Мытищи Московской области.</t>
  </si>
  <si>
    <t>Часть мероприятий отменена из-за ограничений, связанных с распространением короновирусной инфекцией COVID-19.</t>
  </si>
  <si>
    <t xml:space="preserve">Проведены профилактические мероприятия в общеобразовательных учреждениях, направленные на противодействие терроризму и экстремизму. Особое внимание уделено профилактике и своевременному выявлению увлечениям идеологией терроризма и экстремизма среди несовершеннолетних учащихся школ. В каждом общеобразовательном учреждении: реализованы «Программы по правовому воспитанию школьников»; «Предупреждение терроризма, экстремизма, ксенофобии, воспитание  толерантности»; «Работа с родителями»; размещены информационные стенды, литература по законодательству Российской Федерации; а также проводены классные часы, беседы, лектории по профилактике асоциальных явлений среди обучающихся. </t>
  </si>
  <si>
    <t xml:space="preserve">Проведены родительские собрания в школах, на которых рекомендовано родителям в процессе воспитания детей обращать внимание на возможное увлечение идеологией насилия и ненависти к людям, намерений совершить насильственные действия в отношении своих сверстников, учителей, других людей. Особое внимание: к содержанию общения детей в социальных сетях, мессенджерах, занятиям в свободное от учебы время.
Всего в мероприятиях приняли участие более 34000 школьников, из них 1386  обучающихся стали участниками первого Всероссийского онлайн-урока мужества, проводимого Российским Союзом ветеранов, цель которого – противодействие идеологии терроризма, профилактика религиозного и этнического экстремизма в общеобразовательных организациях Российской Федерации.          
            </t>
  </si>
  <si>
    <t>1 166,3 тыс. руб. - экономия денежных средств по факту выполненных работ.</t>
  </si>
  <si>
    <t>Мероприятие 5.1.1. Изготовление и размещение рекламы, агитационных материалов направленных на: информирование общественности и целевых групп профилактики о государственной стратегии, а также реализуемой профилактической деятельности в отношении наркомании; - формирования общественного мнения, направленного на изменение норм, связанных с поведением «риска», и пропаганду ценностей здорового образа жизни; - информирование о рисках, связанных с наркотиками;  - стимулирование подростков и молодежи и их родителей к обращению за психологической и иной профессиональной помощью</t>
  </si>
  <si>
    <t>Мероприятие 5.4. Изготовление и размещение рекламы, агитационных материалов направленных на: информирование общественности и целевых групп профилактики  о государственной стратегии, а также реализуемой профилактической деятельности в отношении наркомании; - формирования общественного мнения, направленного на изменение норм, связанных с поведением «риска», и пропаганду ценностей здорового образа жизни; - информирование о рисках, связанных с наркотиками;                        - стимулирование подростков и молодежи и их родителей к обращению за психологической и иной профессиональной помощью</t>
  </si>
  <si>
    <t>Произведено захоронений - 
4 162 чел., в т.ч. 231 чел.- колумбарная стена; 85 чел.- отказные и безродные.</t>
  </si>
  <si>
    <t>Приобретение в 2021 году не требовалось.</t>
  </si>
  <si>
    <t>МКУ "ТУ "Федоскино": ежемесячно работниками учреждения выполняются работы по обслуживанию пожарных емкостей 
д. Бяконтово, д.Торфоболото, с. Троице-Сельцо, 
д. Поседкино, д.Сумароково (окос травы, очистка от снега прилегающей территории).</t>
  </si>
  <si>
    <t>Низкое исполнение мероприятия связано с отказами жителей городского округа от установки автоматизированных систем контроля за газовой безопасностью в жилых помещениях.
На  2021 год установка запланирована в  1 426 жилых помещений.</t>
  </si>
  <si>
    <t>Выплачена заработная плата сотрудникам в период за январь - декабрь 2021.</t>
  </si>
  <si>
    <t xml:space="preserve">Произведена замена, поверка 103 шт. приборов учета энергетических ресурсов в муниципальных учреждениях, из них: тепло энергии -  64 шт., электроэнергии - 4 шт., холодного водоснабжения - 26 шт., горячего водоснабжения - 9 шт. </t>
  </si>
  <si>
    <t xml:space="preserve">Основное мероприятие 01
Обеспечение выполнения функций муниципальных музеев 
</t>
  </si>
  <si>
    <t xml:space="preserve">Мероприятие 01.01
Расходы на обеспечение деятельности (оказание услуг) муниципальных учреждений – музеи, галереи
</t>
  </si>
  <si>
    <t>Мероприятие 01.01.01
Расходы на обеспечение деятельности (оказание услуг) МБУК «Мытищинский историко-художественный музей»</t>
  </si>
  <si>
    <t>Мероприятие 01.01.02 
Расходы на обеспечение деятельности (оказание услуг) МБУК «МКГ»</t>
  </si>
  <si>
    <t xml:space="preserve">Мероприятие 01.02
Укрепление материально-технической базы и проведение текущего ремонта учреждений музеев, галерей
</t>
  </si>
  <si>
    <t>Мероприятие 01.02.01 
Укрепление материально-технической базы и проведение текущего ремонта МБУК «Мытищинский историко-художественный музей»</t>
  </si>
  <si>
    <t xml:space="preserve">Мероприятие 01.02.02 
Укрепление материально-технической базы и проведение текущего ремонта МБУК «МКГ»
</t>
  </si>
  <si>
    <t xml:space="preserve">Основное мероприятие 01
Организация библиотечного обслуживания населения муниципальными библиотеками Московской области
</t>
  </si>
  <si>
    <t>Мероприятие 01.02.02  
Расходы на обеспечение деятельности (оказание услуг) МАУК «БИЦ»</t>
  </si>
  <si>
    <t xml:space="preserve">Мероприятие 01.04
Укрепление материально-технической базы и проведение текущего ремонта библиотек
</t>
  </si>
  <si>
    <t xml:space="preserve">Мероприятие 01.04.01
Укрепление материально-технической базы и проведение текущего ремонта МАУК «БИЦ»
</t>
  </si>
  <si>
    <t xml:space="preserve">Мероприятие 01.06
Комплектование книжных фондов библиотек
</t>
  </si>
  <si>
    <t xml:space="preserve">Мероприятие 01.06.01
Комплектование книжного фонда МАУК «БИЦ»
</t>
  </si>
  <si>
    <t xml:space="preserve">Основное мероприятие 01
Обеспечение функций театрально-концертных учреждений 
</t>
  </si>
  <si>
    <t xml:space="preserve">Мероприятие 01.04 
Укрепление материально- технической базы и проведение текущего ремонта театрально-концертных организаций
</t>
  </si>
  <si>
    <t>Мероприятие 01.11
 Государственная поддержка отрасли культуры (модернизация библиотек в части комплектования книжных фондов муниципальных общедоступных библиотек)</t>
  </si>
  <si>
    <t>Мероприятие 01.04.01 
Укрепление материально- технической базы и проведение текущего ремонта МБУК МТДК «ФЭСТ»</t>
  </si>
  <si>
    <t xml:space="preserve">Основное мероприятие 03
Реализация отдельных функций органа местного самоуправления в сфере культуры
</t>
  </si>
  <si>
    <t xml:space="preserve">Основное мероприятие 05       
Обеспечение функций культурно-досуговых учреждений
</t>
  </si>
  <si>
    <t>Мероприятие 05.01
Расходы на обеспечение деятельности (оказание услуг) муниципальных учреждений – культурно-досуговые учреждения</t>
  </si>
  <si>
    <t>Основное мероприятие А2
Федеральный проект «Творческие люди»</t>
  </si>
  <si>
    <t>Мероприятие A2.01
Проведение культурно-массовых и творческих мероприятий в сфере культуры и искусства, в том числе фестивалей, конкурсов, выставок</t>
  </si>
  <si>
    <t>Мероприятие A2.03 
Иные межбюджетные трансферты на государственную поддержку лучших сельских учреждений культуры и лучших работников сельских учреждений культуры</t>
  </si>
  <si>
    <t xml:space="preserve">Мероприятие 02.01
Проведение капитального ремонта, технического переоснащения и благоустройство территорий театрально-концертных учреждений культуры
</t>
  </si>
  <si>
    <t xml:space="preserve">Основное мероприятие 02
Проведение капитального ремонта, технического переоснащения современным непроизводственным оборудованием и благоустройство территории муниципальных учреждений культуры, муниципальных организаций дополнительного образования сферы культуры
</t>
  </si>
  <si>
    <t>Мероприятие 02.02
Проведение капитального ремонта, технического переоснащения и благоустройства территорий культурно-досуговых учреждений культуры</t>
  </si>
  <si>
    <t xml:space="preserve">Мероприятие 02.03 
Проведение капитального ремонта, технического переоснащения и благоустройства территорий муниципальных организаций дополнительного образования сферы культуры
</t>
  </si>
  <si>
    <t xml:space="preserve">Основное мероприятие А1
Федеральный проект «Культурная среда»
</t>
  </si>
  <si>
    <t xml:space="preserve">Мероприятие А1 02
Оснащение муниципальных учреждений культуры кинооборудованием
</t>
  </si>
  <si>
    <t>Мероприятие А1 03
Государственная поддержка отрасли культуры (в части обеспечения учреждений культуры специализированным автотранспортом для обслуживания населения, в том числе сельского населения)</t>
  </si>
  <si>
    <t>Мероприятие А1 04 
Создание модельных муниципальных библиотек</t>
  </si>
  <si>
    <t>Мероприятие А1 05
Государственная поддержка отрасли культуры (в части создания и модернизации учреждений культурно-досугового типа в сельской местности)</t>
  </si>
  <si>
    <t xml:space="preserve">Основное мероприятие 01
Хранение, комплектование, учет и использование архивных документов в муниципальных архивах
</t>
  </si>
  <si>
    <t xml:space="preserve">Мероприятие 01.03
Хранение, комплектование, учет и использование документов Архивного фонда Московской области и других архивов 
</t>
  </si>
  <si>
    <t xml:space="preserve">Основное мероприятие 02 
Временное хранение, комплектование, учет и использование архивных документов, относящихся к собственности Московской области и временно хранящихся в муниципальных архивах
</t>
  </si>
  <si>
    <t xml:space="preserve">Мероприятие 02.01
Осуществление переданных полномочий по временному хранению, комплектованию, учету и использованию архивных документов, относящихся к собственности Московской области и временно хранящихся в муниципальных архивах 
</t>
  </si>
  <si>
    <t xml:space="preserve">Основное мероприятие 01
Создание условий для реализации полномочий органов местного самоуправления
</t>
  </si>
  <si>
    <t>83,45 т.р. - экономия при проведении конкурентных процедур;
675,32 т.р. - экономия по фактически выполненным работам.</t>
  </si>
  <si>
    <t>Педагогическим составом образовательных учреждений городского округа Мытищи принято участие в семинарах, направленных на формирование негативного отношения в обществе к немедицинскому потреблению наркотиков.</t>
  </si>
  <si>
    <t>Проведены мероприятия, направленные на профилактику наркомании и пропаганду здорового образа жизни. В целях информирования населения о последствиях участия в незаконном обороте наркотиков на официальных сайтах общеобразовательных учреждений размещены проекты, которые включены в Библиотеку лучших практик по профилактике наркомании в рамках реализации приоритетного проекта «Внедрение новых форм профилактики наркомании в образовательном пространстве и медиа сфере».</t>
  </si>
  <si>
    <t>Проведены обучающие мероприятия педагогов и волонтеров с использованием программ,  включенных в Библиотеку лучших практик по профилактике наркомании в рамках реализации приоритетного проекта «Внедрение новых форм профилактики наркомании в образовательном пространстве и медиа сфере».</t>
  </si>
  <si>
    <t>Проведены обучающие мероприятия населения городского округа Мытищи в области гражданской обороны в учебно-консультационных пунктах, организованных на предприятиях.</t>
  </si>
  <si>
    <t>Заключено 8 договоров о намерениях: на экстренную поставку  продовольственных товаров; на экстренную поставку не провольственных товаров; на оказание услуг по обеспечению горячим питанием.</t>
  </si>
  <si>
    <t>Проведены командно-штабные учения, направленные на имитацию чрезвычайных ситуаций, а также смотры-конкурсы организаций, для определения лучших  по оснащению средствами защиты.</t>
  </si>
  <si>
    <t>Средства обеспечения пожарной безопасности находятся в исправном состоянии, работоспособность проверяется управляющими компаниями.</t>
  </si>
  <si>
    <t>Проведено мероприятие "Лучший учебно-консультационный пункт по гражданской обороне и чрезвычайным ситуациям в городском округе Мытищи".</t>
  </si>
  <si>
    <t>Силы и средства гражданской обороны на территории городского округа Мытищи находятся в полной готовности.</t>
  </si>
  <si>
    <t>Отсутствует необходимость в разработке плана эвакуации населения городского округа Мытищи.</t>
  </si>
  <si>
    <t xml:space="preserve">Проведены 219 мероприятий, направленных на гармонизацию межэтнических отношений: 
- «Родной земли многоголосье»;
- «Обязан помнить»;
- «Я и экстремальная ситуация»;
- «На перекрестке культур»;  
- «Спасти и выжить»;
- «Успеть вовремя»; 
 - «Если с другом вышел в путь…» - тематическая программа, посвященная международному дню друзей и толерантности.           
                 </t>
  </si>
  <si>
    <t xml:space="preserve">Проведены мероприятия, направленные на профилактику терроризма:
- «Терроризм - зло против человечества», «Угроза терроризма», «Час права».
Методические материалы «Угрозы, вызываемые распространением идей терроризма и религиозно-политического экстремизма, межнациональной и межконфессиональной розни» направлены в учреждения для изучения и использования в практической деятельности. Для ведения разъяснительной и информационно-просветительской работы по противодействию пропаганды террористической идеологии в молодежной среде в качестве методического пособия используется брошюра «ИГИЛ – угроза человечеству».  </t>
  </si>
  <si>
    <t>Продолжение п.п. 3.1.1.</t>
  </si>
  <si>
    <t xml:space="preserve">Выполнено техническое обслуживание и текущий ремонт аппаратуры муниципальной системы оповещения населения </t>
  </si>
  <si>
    <t>городского округа Мытищи и предоставление физических цепей для обеспечения работы оконечных устройств (сирен) муниципальной системы оповещения.</t>
  </si>
  <si>
    <t xml:space="preserve">В МУ «ЕДДС Мытищи» г. Мытищи ул. Щербакова д.10 установлена и используется Региональная (территориальная) автоматизированная система централизованного оповещения РАСЦО (ТАСЦО) – П-160. Функционирует система видеонаблюдения "Безопасный регион".                   </t>
  </si>
  <si>
    <t>Заключены соглашения и установлены регламенты об информационном взаимодействии с ЕДДС экстренных оперативных служб и организаций (объектов), службами жизнеобеспечения муниципального образования при введении в эксплуатацию сегментов АПК "Безопасный город" (Система-112, КСЭОН). Проведены испытания и приемка системы КСЭОН. Используются существующие сегменты АПК "Безопасный город" в городском округе Мытищи (система – 112, видеонаблюдение «Безопасный регион, Безопасный город, КСЭОН», установленных в ЕДДС МО.
Функционируют следующие системы мониторинга:
Система мониторинга ЖКХ (теплосеть) - СМС-сообщения в ДДС организации с датчиков мониторинга;
Система мониторинга ЖКХ (водоканал) - СМС-сообщения в ДДС организации с датчиков мониторинга; 
Система мониторинга ЖКХ (газ) - СМС-сообщения в ДДС организации с датчиков мониторинга.
Система мониторинга ЖКХ (электросети - СМС сообщения в ДДС организации с датчиков мониторинга).
На Пироговской плотине №27 ФГУП «Канал им. Москвы» установлен мониторинг уровня воды.</t>
  </si>
  <si>
    <t>предоставлению связи IP;  предоставлению связи многоканального телефонного номера (договор); оказанию услуг  отопления; доставке питьевой воды; пошиву форменной одежды; заправке картриджей; поставке хозяйственных и канцелярских товаров; поставке рециркулятора воздуха ультрафиолетового бактерицидного для обеззараживания воздуха помещений; оказанию услуг по ремонту  кондиционера; по предоставлению временного жилья (общежития); по поставке и демонтажу кондиционеров.</t>
  </si>
  <si>
    <t>Покраска в 2021 году не требовалась.</t>
  </si>
  <si>
    <t>Проведена оценка состояния 35 защитных сооружений гражданской обороны, расположенных на территории городского округа Мытищи.</t>
  </si>
  <si>
    <t xml:space="preserve">Выполнены работы по: содержанию и ремонту общего имущества в многоквартирном доме; оказанию услуги отслеживанию сигналов тревоги, проверке и подтверждению нормального функционирования системы; эксплуатационному обслуживанию ТСО и реагированию;  оказанию услуг по представлению временного жилья; оказанию услуг по распределению электроэнергии; оказанию услуг водоснабжения и водоотведения; 
предоставлению связи местных соединений; </t>
  </si>
  <si>
    <t xml:space="preserve">За отчетный период привлечено 13 резидентов:
 - 5 резидентов на территорию промышленной площадки "Аббакумово";
- 8 резидентов на промышленную площадку "Высоково". </t>
  </si>
  <si>
    <t>Заключено 13 договоров купли-продажи земельных участков общей площадью 10,99 га на территории промышленных площадок «Аббакумово» и «Высоково» (5 договоров- 8,17 га; 8 договоров – 2,82 га).</t>
  </si>
  <si>
    <t>На территории г.о. Мытищи расположена и успешно функционирует промышленная площадка "Аббакумово". Территория парка на 69,1% заполнена резидентами, осуществляющими деятельность в сферах производства, строительства и логистики. Администрацией округа проводится мониторинг крупных инвесторов с целью их привлечения  к созданию многопрофильных индустриальных парков. Информация о мерах поддержки индустриальных парков Правительства Московской области доведена до инвесторов.</t>
  </si>
  <si>
    <t xml:space="preserve">Актуальны утвержденные Планом мероприятий по содействию развитию конкуренции Перечень приоритетных рынков  (сфер экономики)  и Перечень дополнительных рынков (сфер экономики) по содействию развитию конкуренции в городском округе Мытищи. </t>
  </si>
  <si>
    <t>Оказание материальной помощи осуществляется на основании обращения управления по социальной политике. Письма-обращения об оказании материальной помощи малообеспеченным гражданам г.о. Мытищи от управления по социальной политике в 2021 году не поступали.</t>
  </si>
  <si>
    <t xml:space="preserve">Демонтировано и вывезено 13 НТО и 89 объеков лоточной торговли. </t>
  </si>
  <si>
    <t xml:space="preserve">Показатель перевыполнен в 2 раза за счет привлеченного инвестора, осуществляющего деятельность в сфере организации железнодорожных перевозок грузов  АО "Уголь-Транс" с объемом инвестиций - 11,9 млрд.руб.  </t>
  </si>
  <si>
    <t xml:space="preserve">Проводилась разъяснительная работа среди потенциальных участников закупок, относящихся к субъектам малого предпринимательства, социально ориентированным некоммерческим организациям, имеющим положительный опыт работы на территории городского округа Мытищи, Московской области, для их привлечения к участию в закупках в целях расширения конкурентной среды, велась работа по минимизации количества закупок малого объема с «единственным поставщиком» с целью увеличения доли конкурентных закупок среди СМП, СОНКО. </t>
  </si>
  <si>
    <t xml:space="preserve">Показатель перевыполнен.
Администрацией г.о. Мытищи совместно с Коворкинг-центром "Старт", Мытищинской торгово-промышленной палатой, Союзом промышленников и предпринимателей городского округа Мытищи и ИФНС России по г. Мытищи МО проведено 84 мероприятия с субъектами МСП в рамках поддержки предпринимателей. </t>
  </si>
  <si>
    <t>Показатель перевыполнен, в связи с благоприятным предпринимательским климатом, способствующий желанию оказывать и развивать бизнес в различных сферах деятельности на территории нашего округа. Оказываемая финансовая поддержка также влияет на данный показатель, так в рамках проведения конкурсных процедур на предоставление субсидий за счет средств муниципального бюджета, 12 субъектов МСП  стали победителями конкурса.</t>
  </si>
  <si>
    <t>Показатель перевыполнен в связи с увеличением налогоплательщиков, использующих новый налоговый режим, а также предоставление им микрозаймов по льготным ставкам.</t>
  </si>
  <si>
    <t>Показатель перевыполнен  в связи со значительным снижением количества несостоявшихся торгов, минимизацией закупок малого объема «с единственным поставщиком» с целью проведения конкурентных процедур, проведением заказчиками округа активной работы по привлечению к участию в закупках потенциальных участников закупок, в т.ч. посредством функционала «Пригласить поставщиков» на электронной площадке Сбербанк-АСТ.</t>
  </si>
  <si>
    <t>Показатель  перевыполнен за счет привлечения 8-и новых резидентов  на территорию промышленной площадки "Аббакумово" и отмеженнованной территории под дорогу общего пользования.</t>
  </si>
  <si>
    <t>Мероприятие 01.05. Обеспечение организаций начального общего, основного общего и среднего общего образования, находящихся в ведении органов местного самоуправления муниципальных образований Московской области, доступом в информационно-телекоммуникационную сеть «Интернет» за счет средств местного бюджета</t>
  </si>
  <si>
    <t>Показатель выполнен в полном объеме за счет участия работников молодежного центра в курсах повышения квалификации, организации образовательных семинаров и других форм работы по повышению профессиональной компетентности.</t>
  </si>
  <si>
    <t>Изготовлено и проведено: на телеканале "Первый Мытищинский" новостных сюжетов, эфиров, тематических и информационных программ в количестве 182195 мин.:  размещались выпуски информационной программы "День" и еженедельной программы "Главное за неделю"; в рамках программы "Диалог с властью" размещались эфиры с представителями администрации, с участием главы городского округа Мытищи и депутатов городского округа Мытищи;
транслировались программы: "Актуальное интервью", "Персона", “Мытищи православные”, "Мое утро", "Эфир губернатора МО", фильмы "Фильм ТВ Мытищи" "Мытищи на спорте" и др.</t>
  </si>
  <si>
    <t xml:space="preserve">Проводились мероприятия в области подписки областных печатных изданий. В структурные подразделения и подведомственные учреждения направлялись письма на проведение подписной кампании на областные и федеральные печатные издания: "Российская газета", "Подмосковье сегодня. Ежедневные новости.", "Наше Подмосковье. Север. Юг. Запад. Восток". </t>
  </si>
  <si>
    <t xml:space="preserve">13 проектов реализованы в полном объеме: построена спортивная площадка в деревне Троице-Сельцо;
изготовлен и установлен памятник ВОВ д. Сорокино;
благоустроена детская площадка по адресу: г.Мытищи, ул. Белобородова, д. 2, к.3; издана книга для детей об истории городского округа Мытищи; построена детская площадка во дворе домов улиц Семашко 26, к. 2, Крестьянская 33, Яузская ал.30; оборудована </t>
  </si>
  <si>
    <t>1.5.1.1.</t>
  </si>
  <si>
    <t>1.5.1.2.</t>
  </si>
  <si>
    <t>Корректировка списков присяжных заседателей не проводилась в виду отсутствия заявки от ГУТП МО, что не повлекло за собой затрат бюджетных средств.</t>
  </si>
  <si>
    <t xml:space="preserve">Значение показателя перевыполнено в связи с осуществлением  предоплаты (авансовых платежей) арендаторами арендной платы за  1 кв. 2022 г. План -180,7 млн.руб., исполненно -181,3 млн.руб. В том числе: аренда имущ. - план 61,0 млн.руб. / факт 61,16 млн.руб.; прод.имущ.- план 38,2 млн.руб./ факт 38,2 млн.руб.; аренда зем.уч - план 81 млн.руб./ факт 81,9 млн.руб. </t>
  </si>
  <si>
    <t xml:space="preserve">Проведены осмотры земельных участков с помощью мобильного приложения «Проверки Подмосковья»: в открытом контуре осмотрен 2872 участка, в систему внесены акты осмотров. Исполнение по показателю составило в отношении земель сельскохозяйственного назначения - 86%, в отношении земель иных категорий - 97%. Итоговое значение - 90 %. В связи с принятием мер по не распространению коронавирусной инфекции COVID-2019, введением режима повышенной готовности на территории Московской области, в соответствии со ст. 26.2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проведение плановых проверок в рамках земельного муниципального контроля в 2021 году было приостановлено. </t>
  </si>
  <si>
    <t>Сформирован и выставлен на аукцион земельный участок на  право заключения договора аренды, предназначенный для ведения деятельности субъектами малого и среднего предпринимательства. В связи с отсутствием заявок от потенциальных арендаторов - аукцион в 2021 году не состоялся, его проведение перенесено на 2022 год.</t>
  </si>
  <si>
    <t>Получена экономия денежных средств в результате оплаты счетов по фактическому потреблению тепловой энергии.</t>
  </si>
  <si>
    <t xml:space="preserve">Выполнены работы по ремонту квартир и замене газового оборудования: муниципального нежилого  помещения по адресу: г. Мытищи, ул. Комарова, д. 5., муниципального жилого помещения по адресу: п.Тур.панс. "Клязьминское водохранилище" дом 13В кв.9, 35-ти муниципальных квартир по адресу: г. Мытищи, 1-й Трудовой переулок, д. 4.  </t>
  </si>
  <si>
    <t>Прошли курсы повышения квалификации 30 сотрудников администрации.   
Обучение проводилось в АНО ДПО УГМУ, Спеццентре "Звенигород", ГБПОУ Московской области "Коломенский аграрный колледж", Академия гражданской защиты МЧС России.</t>
  </si>
  <si>
    <t>Произведены выплаты заработной платы и начислений по заработной плате;  оплата услуг по содержанию имущества.</t>
  </si>
  <si>
    <t>Произведены выплаты заработной платы и начислений по заработной плате; оплата коммунальных услуг; услуг по содержанию имущества и прочих работ.</t>
  </si>
  <si>
    <t xml:space="preserve">Предоставлены отчеты за 2020 год,1 квартал, полугодие и 9 месяцев в 2021 по формам П-1, П-3, П-4. Организовано и проведено 12 ярмарок вакансий и учебных рабочих мест, в том числе 1 Ярмарка для инвалидов и 4 для молодежи в возрасте до 29 лет.  В ярмарках приняли участие представители 130 работодателей, представивших 1259 вакансий.  Посетило ярмарки 1896 человек. Содействие в трудоустройстве 853 чел.  </t>
  </si>
  <si>
    <t>Значение показателя достигнуто в полном объеме по итогам работы за  2021 год. Мероприятия по приобретению компьютерного оборудования в количестве 105 автоматизированных рабочих мест проведены.</t>
  </si>
  <si>
    <t>В течение отчетного периода  отмечается ежемесячная тенденция увеличения фактического значения.</t>
  </si>
  <si>
    <t>Перевозки осуществлялись в соответствии с муниципальными контрактами, заключенными с
ИП Матвеенко А.П., 
ООО "Лидер Групп". Транспорт выделялся на 50 мероприятий, в рамках которых перевезено 
40 984 чел.</t>
  </si>
  <si>
    <t>Приобретено 3 автомашины:
- ООО "ТрансИнвест" 
1 автомашина;
-  ООО "КомБАТ" 
2 автомашины.</t>
  </si>
  <si>
    <t>Установка системы ГЛОНАСС:
- ООО "ТрансИнвест" 
1 автомашина;
- ООО "КомБАТ"  
2 автомашины;
- ООО "ККБ-Буслайн" 
2 автомашины.</t>
  </si>
  <si>
    <t>Разработана проектная документация по благоустройству шумозащитного экрана вдоль переулка Зеленого в 
д. Беляниново;
Выполнены работы по устройству сети ливневой канализации по адресу: г.о Мытищи, Новомытищинский пр-т, д. 86/1, д. 86/3, д.88/1.</t>
  </si>
  <si>
    <t xml:space="preserve">очистных сооружений  пос. Пироговский, ул. Сазонова.
Проведен ремонт дороги в 
д. Беляниново. </t>
  </si>
  <si>
    <t xml:space="preserve">Оказаны услуги по:
- составлению технического плана инженерных коммуникаций по адресу 
1-й Силикатный переулок;
- лабораторному
 исследованию качества работ по ремонту 57 автомобильных дорог. </t>
  </si>
  <si>
    <t xml:space="preserve">Значение показателя достигнуто по итогам реализации   мероприятий по переселению 123  человек из аварийного жилого фонда. </t>
  </si>
  <si>
    <t>Выполнен ямочный ремонт 
55 589 м2 асфальтобетонных покрытий дворовых территорий;
- по ремонту дворовой территории  по адресу: мкр. Пироговский, 
ул. Тимирязева д.4.</t>
  </si>
  <si>
    <t>Приобретено 335 м тросового ограждения в Мытищинский лесопарк.
Проложено 5 438 м.п. кабеля наружного освещения.
Выполнены работы по устройству:
- 2 641 м. велопешеходных дорожек;</t>
  </si>
  <si>
    <t>Выполнены работы по устройству 2 950,5 м2 тротуаров с асфальтобетонным покрытием территорий, прилегающих к железнодорожным станциям.</t>
  </si>
  <si>
    <t xml:space="preserve">Произведена 
оплата  13 860 860,96 кВ*ч электроэнергии.
Заменено: </t>
  </si>
  <si>
    <t xml:space="preserve">Принят на работу 21 человек. 
</t>
  </si>
  <si>
    <t xml:space="preserve">На территории городского округа Мытищи расположено 8 ПКиО суммарная оценка норматива обеспеченности равна     100 %. </t>
  </si>
  <si>
    <t>Планируемое значение показателя не достигнуто в связи с отсутствием потребности в проведении ямочного ремонта 50 м2 асфальтового покрытия дворовых территорий.</t>
  </si>
  <si>
    <t>Значение показателя перевыполнено за счет выполнения мероприятий направленных на благоустройство ограждений, расположенных вдоль центральных (знаковых) улиц городского округа Мытищи, и объектов благоустройства, расположенных по адресу:
- ул. Трудовая (в районе д.35);  
- ул. Попова (ГБУЗ МО "Мытищинская городская Клиническая больница");
- пер. 1-й Рупасовский (в районе д. 19);
- ул. Силикатная (в районе д. 17).</t>
  </si>
  <si>
    <t>Выполнены работы по: установке:
- 68 опор;
- 49 торшеров.;
- 134 светильников;
 - 2 430 м провода; 
- 1 395 м кабеля.
Устроены линии наружного освещения в д.Беляниново ул.Жемчужная до пересечения с Зеленым пер., Серебряный пер. до пересечения с пер.Зеленый.</t>
  </si>
  <si>
    <t>развития общественных территорий (б-р Ветеранов).
Оформлены подпорные стены скейт-парка в ЦПКиО Мытищи тематическими изображениями в стиле граффити.
Выполнены мероприятия: по: благоустройству: 
- спортивной площадки в
 д. Беляниново; 
- сквера на ул. Юбилейная; 
- 1 088,6 м2 асфальтобетонного покрытия парковочной зоны в  
д. Беляниново, 
ул. Жемчужная;
ремонту: 
- парковочной площади в 
п. Жостово.  
- водоотведению сточных и ливневых вод с земельному участку, расположенного по адресу: д. Грибки, ул. Тенистая, земельному участку № 8, домовладению № 17 В.</t>
  </si>
  <si>
    <t xml:space="preserve">Проведена закупка компьютерной техники в целях обеспечения автоматизации  градостроительной деятельности. 
</t>
  </si>
  <si>
    <t xml:space="preserve"> Закупка необходимого оборудования произведена.</t>
  </si>
  <si>
    <t>Завершение объекта запланировано на 2022 год.</t>
  </si>
  <si>
    <t>Выполнены работы по благоустройству 3 детских игровых площадок, расположенных по адресу:
- д. Челобитьево ул. центральная;
- д. Грибки ул. Ивовая;
- д. Рождественно.</t>
  </si>
  <si>
    <t>15-25</t>
  </si>
  <si>
    <t>27</t>
  </si>
  <si>
    <t>26</t>
  </si>
  <si>
    <t>26-28</t>
  </si>
  <si>
    <t>Продолжение п. 1.4</t>
  </si>
  <si>
    <t>33-41</t>
  </si>
  <si>
    <t>41-44</t>
  </si>
  <si>
    <t>45-46</t>
  </si>
  <si>
    <t xml:space="preserve">Мероприятие 01.02. Финансовое обеспечение получения гражданами дошкольного, начального общего, основного общего, среднего общего образования в частных общеобразовательных организациях в Московской области, осуществляющих образовательную деятельность по имеющим государственную аккредитацию основным общеобразовательным программам,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t>
  </si>
  <si>
    <t xml:space="preserve">Выплата заработной платы сотрудникам частных  общеобразовательных учреждений произведена  за январь-декабрь 2021 года в полном объеме. </t>
  </si>
  <si>
    <t>51-69</t>
  </si>
  <si>
    <t>55-63</t>
  </si>
  <si>
    <t>63-64</t>
  </si>
  <si>
    <t>64-65</t>
  </si>
  <si>
    <t>66-69</t>
  </si>
  <si>
    <t>2.10.</t>
  </si>
  <si>
    <t>2.11.</t>
  </si>
  <si>
    <t>2.12.</t>
  </si>
  <si>
    <t>Показатель выполнен в полном объеме.</t>
  </si>
  <si>
    <t>воспитанников с ограниченными возможностями здоровья".</t>
  </si>
  <si>
    <t xml:space="preserve">Выполнены работы по устройству пандуса и ремонта входной группы в МБОУ "Начальная школа-детский сад для обучающихся  и </t>
  </si>
  <si>
    <t>70-72</t>
  </si>
  <si>
    <t>73-77</t>
  </si>
  <si>
    <t>80-81</t>
  </si>
  <si>
    <t>81-83</t>
  </si>
  <si>
    <t>84-88</t>
  </si>
  <si>
    <t>70-88</t>
  </si>
  <si>
    <t>Дооборудование ограждения универсальной спортивной площадки в д. Троице-Сельцо.</t>
  </si>
  <si>
    <t>В д. Подрезово, ул. Городецкая обустроена универсальная спортивная площадка с малыми спортивными формами размером 25,7*12,7 (326,4 м2).</t>
  </si>
  <si>
    <t>89-100</t>
  </si>
  <si>
    <t>89-94</t>
  </si>
  <si>
    <t>94-97</t>
  </si>
  <si>
    <t>98-100</t>
  </si>
  <si>
    <t>101-106</t>
  </si>
  <si>
    <t>101-102</t>
  </si>
  <si>
    <t>102</t>
  </si>
  <si>
    <t>102-104</t>
  </si>
  <si>
    <t>104</t>
  </si>
  <si>
    <t>107-113</t>
  </si>
  <si>
    <t>107-109</t>
  </si>
  <si>
    <t>109-110</t>
  </si>
  <si>
    <t>110</t>
  </si>
  <si>
    <t>110-11</t>
  </si>
  <si>
    <t>114-144</t>
  </si>
  <si>
    <t>141-144</t>
  </si>
  <si>
    <t>156-158</t>
  </si>
  <si>
    <t>159-169</t>
  </si>
  <si>
    <t>170-198</t>
  </si>
  <si>
    <t>114-128</t>
  </si>
  <si>
    <t>128-133</t>
  </si>
  <si>
    <t>133-134</t>
  </si>
  <si>
    <t>134-137</t>
  </si>
  <si>
    <t>137-139</t>
  </si>
  <si>
    <t xml:space="preserve">Мероприятие 02.01
Осуществление полномочий по обеспечению жильем отдельных категорий граждан, установленных Федеральным законом от 12 января 1995 года № 5-ФЗ «О ветеранах»
</t>
  </si>
  <si>
    <t>145-158</t>
  </si>
  <si>
    <t>147-148</t>
  </si>
  <si>
    <t>149-150</t>
  </si>
  <si>
    <t>150-151</t>
  </si>
  <si>
    <t>151-152</t>
  </si>
  <si>
    <t>153-155</t>
  </si>
  <si>
    <t>159-161</t>
  </si>
  <si>
    <t>161-163</t>
  </si>
  <si>
    <t>163-164</t>
  </si>
  <si>
    <t>164-166</t>
  </si>
  <si>
    <t>166-167</t>
  </si>
  <si>
    <t>Продолжение п. 1.6</t>
  </si>
  <si>
    <t>ООО «ИТП-Логистик» и  обсуждались актуальные проблемные вопросы и предложения, возникающие у инвесторов при ведении предпринимательской деятельности).</t>
  </si>
  <si>
    <t xml:space="preserve">Проведена работа по привлечению новых резидентов на территории промышленных площадок округа. Еженедельно осуществлялась рассылка коммерческих предложений. Проведено заседание Совета по улучшению инвестиционного климата и развитию предпринимательства (рассматривались инвестиционные проекты строительства производственно-складского корпуса по производству ручного строительного инструмента  ООО "НТК – III", гостиничного комплекса ООО «Т-ОТЕЛЬ», технопарка «ПИРОГОВО» на базе промышленной площадки </t>
  </si>
  <si>
    <t xml:space="preserve">Финансирование в 2021 году не предусмотрено.
</t>
  </si>
  <si>
    <t>Состояние конкурентной среды на рынках округа оценивается посредством анализа макроэкономических показателей, мониторинга удовлетворенности субъектов предпринимательской деятельности условиями ведения бизнеса, мониторинга удовлетворенности потребителей качеством 
товаров, работ, услуг. Информация об анализе показателей и о результатах мониторинга включена в Информационный доклад о внедрении стандарта развития конкуренции на территории г.о. Мытищи.</t>
  </si>
  <si>
    <t xml:space="preserve">Показатель рассчитан на выполнение к концу 2021 года с учетом размещения официальных данных статистики по форме П-2 в апреле 2022 года. </t>
  </si>
  <si>
    <t xml:space="preserve">По оперативным данным  отдела статистики средний размер оплаты труда на крупных и средних предприятиях увеличился на 6,1%. </t>
  </si>
  <si>
    <t>170-174</t>
  </si>
  <si>
    <t>174-177</t>
  </si>
  <si>
    <t>177-180</t>
  </si>
  <si>
    <t>180-184</t>
  </si>
  <si>
    <t>185-189</t>
  </si>
  <si>
    <t xml:space="preserve">Объем налоговых и неналоговых доходов местного бюджета должен быть исполнен не ниже  первоначально утвержденного уровня. По итогам исполнения бюджета за 2021 год  объем налоговых и неналоговых доходов сложился выше первоначально утвержденного уровня на 38,8%. </t>
  </si>
  <si>
    <t>190-201</t>
  </si>
  <si>
    <t>190-193</t>
  </si>
  <si>
    <t>193</t>
  </si>
  <si>
    <t>193-194</t>
  </si>
  <si>
    <t>194-197</t>
  </si>
  <si>
    <t>198-201</t>
  </si>
  <si>
    <t>202-219</t>
  </si>
  <si>
    <t>202-209</t>
  </si>
  <si>
    <t>209-210</t>
  </si>
  <si>
    <t>210-214</t>
  </si>
  <si>
    <t>214-215</t>
  </si>
  <si>
    <t>215-216</t>
  </si>
  <si>
    <t>216-217</t>
  </si>
  <si>
    <t>218-219</t>
  </si>
  <si>
    <t>Продолжениен п.п. 2.4.3</t>
  </si>
  <si>
    <t>Произведена обрезка, прореживание и вырезка сухих ветвей 262 деревьев, утилизация 218 куб.м порубочных остатков.</t>
  </si>
  <si>
    <t>Рассмотрено 97 проектов организации дорожного движения на период эксплуатации и строительства (ООО "Далан-Строй" ТЦ "Вешки"; ООО "Проектстроймонтаж" ул. Станционная; ИП Онищук, ул. 2-я Институтская (м-н "Пятерочка"); ООО "СЗ "ЮАССТРОЙ" Волковское шоссе "Макдональдс"; ООО "Горка" путепровод "Фрунзе - Мира"; ООО "Бизнес" База ПОД ТК "Удача Пирогово"; ООО "САЖ" "Декатлон-Алтуфьево"; ФСК "Девелопмент" жилой дом п. Нагорное, ул. Центральная, "Датский квартал").</t>
  </si>
  <si>
    <t>Рассмотрено 126 обращений по перевозке тяжеловесных или негабаритных грузов.</t>
  </si>
  <si>
    <t>220-233</t>
  </si>
  <si>
    <t>220-222</t>
  </si>
  <si>
    <t>222-230</t>
  </si>
  <si>
    <t>231-233</t>
  </si>
  <si>
    <t xml:space="preserve">Проводился сбор и анализ состояния аппаратно-программных комплексов со средствами криптографической защиты информации муниципальных организаций городского округа Мытищи.   
</t>
  </si>
  <si>
    <t xml:space="preserve">Произведена оплата за: приобретение электронно-цифровых подписей в количестве 35 шт.; услуги по обеспечению информационной безопасности в ЕИС УГМ (Единой  информационной системе управления государственной и муниципальной службы Московской области)  для нужд администрации городского округа Мытищи на 9 автоматизированных рабочих мест; поставку средств защиты информации и проведение аттестационных испытаний информационной системы "Реестр населения" и приведение к типовому сегменту ГИС "ЕИС ОУ".  </t>
  </si>
  <si>
    <t>Продолжение п. 3.3.</t>
  </si>
  <si>
    <t>сетевой, компьютерной и телефонной инфраструктур, а также услуги с применением СКЗИ (средств криптографической защиты информации).</t>
  </si>
  <si>
    <t xml:space="preserve">Осуществлялось обслуживание информационных ресурсов и систем (реестры администрации го Мытищи в количестве 10 шт., системы на базе 1С Предприятие: Документооборот, бухгалтерия, архив баз системы документооборот, МСЭД, учетно-управленческие системы, сайт администрации го Мытищи); выполнены работы по регламентному обслуживанию и  модернизации </t>
  </si>
  <si>
    <t>муниципальным и иным информационным системам, а также к сети Интернет.</t>
  </si>
  <si>
    <t xml:space="preserve">Формирование ИТ- инфраструктуры в муниципальных образовательных организациях городского округа Мытищи, реализующих программы общего образования, в соответствии с утвержденным стандартом для обеспечения в помещениях безопасного доступа к государственным, </t>
  </si>
  <si>
    <t>Мероприятие D2.10. Формирование ИТ- инфраструктуры в государственных (муниципальных) образовательных организациях, реализующих программы общего образования, в соответствии с утвержденным стандартом для обеспечения в помещениях безопасного доступа к государственным, муниципальным и иным информационным системам,  а также к сети Интернет</t>
  </si>
  <si>
    <t>Продолжение п. 5.2.</t>
  </si>
  <si>
    <t>Продолжение п. 2.1.</t>
  </si>
  <si>
    <t>234-250</t>
  </si>
  <si>
    <t>234-238</t>
  </si>
  <si>
    <t>238-246</t>
  </si>
  <si>
    <t>247-250</t>
  </si>
  <si>
    <t>Благоустройство  общественных территорий.</t>
  </si>
  <si>
    <t>Проведено обследование 
технического состояния 10 многоквартирных домов.
- 3-й Ярославский пер., дом 6;
- ул.Железнодорожная, 
д. 33, д. 44;
- ул.Мира, д. 20;
- ул. Селезнева, д.3Б;
- ул.Ульяновская, д. 22;
- ул.Ульяновская, д. 49А;
- ул.Ульяновская, д. 79;
- ул.Щорса, д. 5;
- 1-й Красноармейский пер., 
д. 5.</t>
  </si>
  <si>
    <t>Городской округ Мытищи не принимает участие в федеральном проекте «Обеспечение устойчивого сокращения непригодного для проживания жилищного фонда»  и  адресной
программе Московской области «Переселение
граждан из аварийного жилищного фонда в Московской области на 2016-2021 годы».</t>
  </si>
  <si>
    <t>1. Выплачен аванс за подготовку проекта переноса части газопровода из зоны строительства объекта "Пристройка к МБОУ СОШ 
№ 6"
2. Оплачены работы по определению влияния аэродромов на объекты капитального строительства социального назначения (СОШ на 1100 мест в мкр. 25А).</t>
  </si>
  <si>
    <t>Ведется строительство ФОК в 
с. Марфино, устройство футбольного поля в мкр.25 
г. Мытищи.</t>
  </si>
  <si>
    <t xml:space="preserve">Выполнены и оплачены проектные работы, работы по строительству ФОК в                  с. Марфино. </t>
  </si>
  <si>
    <t>Введена в эксплуатацию школа на 600 мест в д. Болтино.
Ведется строительство школы на 1200 мест в мкр. 36, 36А, 37, и школы на 1100 мест в мкр. 2, 3. 
Ведется разработка проектной документации по строительству школы на 1735 мест в мкр. 17А.</t>
  </si>
  <si>
    <t>Ненадлежащее исполнение подрядчиком своих обязательств по контракту на строительство объекта. Ведется претензионная работа.</t>
  </si>
  <si>
    <t>Выполнены работы по строительству зданий ИТП, трибун, КПП (устройство черновых полов, кровли,  штукатурка стен, прокладка воздуховодов поверхности, прокладка трубопровода хозяйственно бытовой канализации, внутренних водостоков, устройство временных железобетонных дорог).</t>
  </si>
  <si>
    <t>Ведется устройство футбольного поля в мкр.25                                               г. Мытищи.</t>
  </si>
  <si>
    <t xml:space="preserve">Мероприятие 03.02. 
Обеспечение утверждения администрацией муниципального образования Московской области  проекта Правил землепользования и </t>
  </si>
  <si>
    <t xml:space="preserve">застройки городского округа (внесение изменений в Правила землепользования и застройки городского округа)
</t>
  </si>
  <si>
    <t>Продолжение п. 3.1.</t>
  </si>
  <si>
    <t xml:space="preserve">Выполнены работы:
1) по устройству:
- 2 650 м2 скейт-парка;
- 270 м2 пешеходных дорожек на прилегающей территории;
- габионов;
- 12 опор наружного освещения;
- 36 светильников;
- баскетбольной площадки;
2) по демонтажу:
- 372 м.п бортовых камней;
- существующего
 электрооборудования;
- 1834 м2 асфальтобетонного покрытия;
- 8 опор наружного освещения;
3) по монтажу:
- 2 велопарковок;
- 29 скамеек;
- 22 урн;
- баскетбольного кольца на опоре;
</t>
  </si>
  <si>
    <t>- информационных щитов по периметру скейт-парка;
- 16 камер видеонаблюдения;
- 3 железобетонных колодцев;
- 4 светильников;
4) по прокладке:
- 54 м.п. трубопровода диаметром 400 мм;
- 900 м.п гофрированных ПВХ труб для системы видеонаблюдения;
-  368 п.м. кабеля электроснабжения;
- 328 м кабельной линии.
- 7 126 п.м кабельных линий и оборудования;
- 3,5 м.п. трубопровода диаметром 200 мм;
- 12 п.м. трубопровода водоотведения  диаметром 300 мм;
- 23 м.п трубопровода из полиэтиленовых труб;
5) по замене 4 распределительных щитов.</t>
  </si>
  <si>
    <t xml:space="preserve">Выполнены работы: 
1). По устройству:
- 5 990,6 м2 покрытия проездов;
- 12 731,8 м2 тротуарной плитки;
- 18 384 м2 посевного газона на ровной поверхности;
- 3 220 м.п. систем наружного освещения;
- 7,7 м2 гидроизоляции системы водоотведения;
- 7,49 м2 гидроизоляции системы водоснабжения;
- 6 м3 колодцев системы водоотведение;
- 3,69 м3 колодцев системы водоснабжения.
2). По демонтажу:
- 17 339,2 м2 покрытия;
- 972,4 м.п. дорожных и 
3 444 м.п садовых бортовых камней;  
3). По прокладке:
- 3 220 п.м. кабеля наружного освещения.
- 136,3 м.п. трубопроводов диаметром 32 мм;
- 159,8 м.п. безнапорных трубопроводов.
</t>
  </si>
  <si>
    <t xml:space="preserve">За отчетный период:
1). Выполнено содержание:
- 195,7 тыс. м2 территорий общего пользования;
- 43 855,81 м2 внутриквартальных дорог;
- 573 288 м2 проезжей части дорог;
- 60 028 м2 тротуаров и пешеходных дорожек;
- 864 м2 пешеходных мостов;
- 32 133,8 м2 дорожек;
- 536 726 м2 газонов;
- 1 памятника и 3 обелисков; 
- 11 095,7 м2 детских игровых площадок (35 шт.); 
- 1 200 м газонного ограждения;
- 279,59 м2 металлических и 65,4 м2 бетонных ограждений;
- 25 контейнерных площадок расположенных на территориях общего пользования;
- 70 информационных щитов.
2). Проведен ремонт:
- 41 контейнерной площадки;
- 578,88 м2 газонного ограждения;
- 4 памятников;
- резиновой плитки и наливного бесшовного резинового </t>
  </si>
  <si>
    <t xml:space="preserve"> с целью ее уборки и санитарной очистки. 
9). Проведена:
- противоакарицидная
 обработка парков 20,6 га ЦПКиО; 2,22 га. «Перловский»; 1,86 га.  «Тайнинский»; 1,2 га парка «Леонидовка»;
- дератизация р. Яуза в границах ЦПКиО.</t>
  </si>
  <si>
    <t xml:space="preserve">плиточнпокрытия на муниципальных детских 
площадках по 23 адресам; ого покрытия тротуаров, пешеходных зон из асфальтобетонного покрытия на муниципальных объектах.
3). Установлены:
- 100 туалетных кабин;
- 186 адресных табличек;
- 36 информационных 
табличек для детских площадок.
4). Выполнено 
благоустройство:  
- новых дорожек из 
тротуарной плитки в местах несанкционированных проходов жителей на муниципальных городских объектах;
- металлических столбиков по 24 адресам;
- лестничного спуска.
5). Изготовлено  18 информационных стендов.
6). Приобретено:
- 213,3 т. почвогрунта;
- 972 саженца кустов и деревьев;
-  42 563 шт. цветочной рассады;
- 2 200 луковиц тюльпанов.
7). Проведены мероприятия по дезинсекции личинок комаров в анофелогенных водоемах (21 шт.).
8). Разработаны:
- проектная документация по лесным участкам  и ремонту дорожек  и лестниц на территориях общего пользования; 
- интерактивная карта схемы закрепления территорий </t>
  </si>
  <si>
    <t>Выполнено сезонное содержание:  190 709,88 м2 территории общего пользования, в том числе парков культуры и отдыха, территории Пироговского (Мытищинского) и Марфинского  ("Парк Героев") лесопарка, скверов и бульваров, 7 фонтанов, 42 памятников и 3 мемориальных досок,
20 570,5 м2 дорожек асфальтового покрытия и тротуарной плитки, 1 035 м2 межквартальных проездов, 
3 610 м2 площадок для выгула собак, 12 011 м2 детских площадок, 33 925,95 м2 внутриквартальных дорог, 
8 546,5 м2 гостевых парковок,            1 383,36 м2 тротуаров,                           388 567,5 м2 придомовых территорий, 
6 125,8 м2  цветников.  
Удалено 3 697,23 м3 сухостойных, больных и аварийных деревьев.  
Приобретено 21 957 ш. кустарников, 32 426 шт. многолетников, 1 406 шт. деревьев, 141 191 шт. цветочной рассады, 1 925 м3 почвенной смеси, 1 537 кг. Отреставрирована композиция «Самовар»  в границах ТЦ «Июнь».
Проведены ремонтные работы 900 м2 плиточного покрытия.</t>
  </si>
  <si>
    <t>продолжение п. 1.1</t>
  </si>
  <si>
    <t>251-255</t>
  </si>
  <si>
    <t>256-257</t>
  </si>
  <si>
    <t>257-258</t>
  </si>
  <si>
    <t>259</t>
  </si>
  <si>
    <t>251-259</t>
  </si>
  <si>
    <t>260-281</t>
  </si>
  <si>
    <t>260-270</t>
  </si>
  <si>
    <t>270-274</t>
  </si>
  <si>
    <t>274-278</t>
  </si>
  <si>
    <t>279-281</t>
  </si>
  <si>
    <t>282-292</t>
  </si>
  <si>
    <t>282-285</t>
  </si>
  <si>
    <t>285-286</t>
  </si>
  <si>
    <t>287-291</t>
  </si>
  <si>
    <t>292</t>
  </si>
  <si>
    <t>293-298</t>
  </si>
  <si>
    <t>293-296</t>
  </si>
  <si>
    <t>297-298</t>
  </si>
  <si>
    <t>Проведены заседания Антитеррористической комиссии городского округа Мытищи. В рамках проведения комиссии заслушаны актуальные проблемы, связанные с совершенствованием организации антитеррористической защищенности объектов транспортной инфраструктуры, образования, культуры, спорта, ЖКХ, здравоохранения и мест массового пребывания людей. Организовано проведение обучающих семинаров для муниципальных служащих администрации городского округа Мытищи по вопросам их взаимодействия с национально-культурными автономиями, национальными общественными организациями, религиозными конфессиями в части исполнения Комплексного плана. В муниципальных средствах массовой информация (интернет, радио, газеты) размещена информация о профилактических мерах противодействия терроризма и экстремизма. Проведены детские и юношеские спортивные и культурно-массовые мероприятия, направленные на профилактику терроризма.</t>
  </si>
  <si>
    <t>Подпрограмма 2. "Снижение рисков и смягчение последствий чрезвычайных ситуаций природного и техногенного характера"</t>
  </si>
  <si>
    <t>Подпрограмма 3. "Развитие и совершенствование систем оповещения и информирования населения Московской области"</t>
  </si>
  <si>
    <t>Подпрограмма 4. "Обеспечение пожарной безопасности"</t>
  </si>
  <si>
    <t>Подпрограмма 5. "Обеспечение мероприятий гражданской обороны"</t>
  </si>
  <si>
    <t>Доля детей в возрасте от 5 до 18 лет, охваченных дополнительным образованием</t>
  </si>
  <si>
    <t>Перевыполнение показателя связано   с  увеличением  количества дополнительных  общеразвивающих программ  естественно-научной и технической направленности  реализуемых в детских садах,  школах и  учреждениях дополнительного образования .</t>
  </si>
  <si>
    <t xml:space="preserve">В соответствии с положениями БК РФ дефицит местного бюджета не должен превышать 10% объема доходов бюджета без учета безвозмездных поступлений. Бюджет ГО Мытищи в 2021 году сложился бездефицитным.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</si>
</sst>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0.00\ _₽_-;\-* #,##0.00\ _₽_-;_-* &quot;-&quot;??\ _₽_-;_-@_-"/>
    <numFmt numFmtId="165" formatCode="_-* #,##0.00&quot;р.&quot;_-;\-* #,##0.00&quot;р.&quot;_-;_-* &quot;-&quot;??&quot;р.&quot;_-;_-@_-"/>
    <numFmt numFmtId="166" formatCode="_-* #,##0.00_р_._-;\-* #,##0.00_р_._-;_-* &quot;-&quot;??_р_._-;_-@_-"/>
    <numFmt numFmtId="167" formatCode="0.0"/>
    <numFmt numFmtId="168" formatCode="#,##0.0"/>
    <numFmt numFmtId="169" formatCode="_-* #,##0.00_р_._-;\-* #,##0.00_р_._-;_-* \-??_р_._-;_-@_-"/>
    <numFmt numFmtId="170" formatCode="_-* #,##0.00\ _₽_-;\-* #,##0.00\ _₽_-;_-* \-??\ _₽_-;_-@_-"/>
    <numFmt numFmtId="171" formatCode="#,##0.0_р_."/>
    <numFmt numFmtId="172" formatCode="#,##0.00_р_."/>
    <numFmt numFmtId="173" formatCode="#,##0.000"/>
    <numFmt numFmtId="174" formatCode="#,##0.0\ _₽"/>
    <numFmt numFmtId="175" formatCode="0.000"/>
    <numFmt numFmtId="176" formatCode="#,##0\ _₽"/>
    <numFmt numFmtId="177" formatCode="#,##0.0000"/>
  </numFmts>
  <fonts count="14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0"/>
      <name val="Arial Cyr"/>
      <charset val="204"/>
    </font>
    <font>
      <b/>
      <sz val="14"/>
      <name val="Arial"/>
      <family val="2"/>
      <charset val="204"/>
    </font>
    <font>
      <sz val="14"/>
      <name val="Arial"/>
      <family val="2"/>
      <charset val="204"/>
    </font>
    <font>
      <sz val="10"/>
      <name val="Arial"/>
      <family val="2"/>
      <charset val="204"/>
    </font>
    <font>
      <b/>
      <sz val="14"/>
      <name val="Arial Cyr"/>
      <charset val="204"/>
    </font>
    <font>
      <i/>
      <sz val="14"/>
      <name val="Arial"/>
      <family val="2"/>
      <charset val="204"/>
    </font>
    <font>
      <sz val="14"/>
      <name val="Arial Cyr"/>
      <charset val="204"/>
    </font>
    <font>
      <sz val="11"/>
      <color indexed="8"/>
      <name val="Calibri"/>
      <family val="2"/>
      <charset val="204"/>
    </font>
    <font>
      <sz val="11"/>
      <color indexed="8"/>
      <name val="Calibri"/>
      <family val="2"/>
    </font>
    <font>
      <sz val="11"/>
      <color indexed="9"/>
      <name val="Calibri"/>
      <family val="2"/>
      <charset val="204"/>
    </font>
    <font>
      <sz val="11"/>
      <color indexed="9"/>
      <name val="Calibri"/>
      <family val="2"/>
    </font>
    <font>
      <sz val="11"/>
      <color indexed="62"/>
      <name val="Calibri"/>
      <family val="2"/>
      <charset val="204"/>
    </font>
    <font>
      <sz val="11"/>
      <color indexed="62"/>
      <name val="Calibri"/>
      <family val="2"/>
    </font>
    <font>
      <b/>
      <sz val="11"/>
      <color indexed="63"/>
      <name val="Calibri"/>
      <family val="2"/>
      <charset val="204"/>
    </font>
    <font>
      <b/>
      <sz val="11"/>
      <color indexed="63"/>
      <name val="Calibri"/>
      <family val="2"/>
    </font>
    <font>
      <b/>
      <sz val="11"/>
      <color indexed="52"/>
      <name val="Calibri"/>
      <family val="2"/>
      <charset val="204"/>
    </font>
    <font>
      <b/>
      <sz val="11"/>
      <color indexed="52"/>
      <name val="Calibri"/>
      <family val="2"/>
    </font>
    <font>
      <u/>
      <sz val="7"/>
      <color theme="10"/>
      <name val="Arial Cyr"/>
      <charset val="204"/>
    </font>
    <font>
      <u/>
      <sz val="7"/>
      <color indexed="39"/>
      <name val="Arial Cyr"/>
      <charset val="204"/>
    </font>
    <font>
      <b/>
      <sz val="15"/>
      <color indexed="56"/>
      <name val="Calibri"/>
      <family val="2"/>
      <charset val="204"/>
    </font>
    <font>
      <b/>
      <sz val="15"/>
      <color indexed="56"/>
      <name val="Calibri"/>
      <family val="2"/>
    </font>
    <font>
      <b/>
      <sz val="13"/>
      <color indexed="56"/>
      <name val="Calibri"/>
      <family val="2"/>
      <charset val="204"/>
    </font>
    <font>
      <b/>
      <sz val="13"/>
      <color indexed="56"/>
      <name val="Calibri"/>
      <family val="2"/>
    </font>
    <font>
      <b/>
      <sz val="11"/>
      <color indexed="56"/>
      <name val="Calibri"/>
      <family val="2"/>
      <charset val="204"/>
    </font>
    <font>
      <b/>
      <sz val="11"/>
      <color indexed="56"/>
      <name val="Calibri"/>
      <family val="2"/>
    </font>
    <font>
      <b/>
      <sz val="11"/>
      <color indexed="8"/>
      <name val="Calibri"/>
      <family val="2"/>
      <charset val="204"/>
    </font>
    <font>
      <b/>
      <sz val="11"/>
      <color indexed="8"/>
      <name val="Calibri"/>
      <family val="2"/>
    </font>
    <font>
      <b/>
      <sz val="11"/>
      <color indexed="9"/>
      <name val="Calibri"/>
      <family val="2"/>
      <charset val="204"/>
    </font>
    <font>
      <b/>
      <sz val="11"/>
      <color indexed="9"/>
      <name val="Calibri"/>
      <family val="2"/>
    </font>
    <font>
      <b/>
      <sz val="18"/>
      <color indexed="56"/>
      <name val="Cambria"/>
      <family val="2"/>
      <charset val="204"/>
    </font>
    <font>
      <b/>
      <sz val="18"/>
      <color indexed="56"/>
      <name val="Cambria"/>
      <family val="2"/>
    </font>
    <font>
      <sz val="11"/>
      <color indexed="60"/>
      <name val="Calibri"/>
      <family val="2"/>
      <charset val="204"/>
    </font>
    <font>
      <sz val="11"/>
      <color indexed="60"/>
      <name val="Calibri"/>
      <family val="2"/>
    </font>
    <font>
      <sz val="10"/>
      <name val="Arial"/>
      <family val="2"/>
    </font>
    <font>
      <sz val="10"/>
      <color theme="1"/>
      <name val="Arial"/>
      <family val="2"/>
    </font>
    <font>
      <sz val="11"/>
      <color theme="1"/>
      <name val="Arial"/>
      <family val="2"/>
      <charset val="204"/>
    </font>
    <font>
      <sz val="11"/>
      <color indexed="8"/>
      <name val="Arial"/>
      <family val="2"/>
      <charset val="204"/>
    </font>
    <font>
      <sz val="12"/>
      <name val="Arial"/>
      <family val="2"/>
    </font>
    <font>
      <sz val="12"/>
      <name val="Arial"/>
      <family val="2"/>
      <charset val="204"/>
    </font>
    <font>
      <sz val="12"/>
      <color theme="1"/>
      <name val="Arial"/>
      <family val="2"/>
      <charset val="204"/>
    </font>
    <font>
      <sz val="12"/>
      <color theme="1"/>
      <name val="Arial"/>
      <family val="2"/>
    </font>
    <font>
      <sz val="12"/>
      <color indexed="8"/>
      <name val="Arial"/>
      <family val="2"/>
      <charset val="204"/>
    </font>
    <font>
      <sz val="11"/>
      <color indexed="18"/>
      <name val="Calibri"/>
      <family val="2"/>
      <charset val="204"/>
    </font>
    <font>
      <sz val="11"/>
      <color indexed="18"/>
      <name val="Calibri"/>
      <family val="2"/>
    </font>
    <font>
      <sz val="9"/>
      <name val="Arial"/>
      <family val="2"/>
      <charset val="204"/>
    </font>
    <font>
      <sz val="10"/>
      <color indexed="8"/>
      <name val="Arial"/>
      <family val="2"/>
      <charset val="204"/>
    </font>
    <font>
      <sz val="10"/>
      <color indexed="8"/>
      <name val="Arial"/>
      <family val="2"/>
    </font>
    <font>
      <sz val="10"/>
      <name val="Arial Cyr"/>
      <family val="2"/>
      <charset val="204"/>
    </font>
    <font>
      <sz val="9"/>
      <name val="Arial"/>
      <family val="2"/>
    </font>
    <font>
      <sz val="9"/>
      <color theme="1"/>
      <name val="Calibri"/>
      <family val="2"/>
      <charset val="204"/>
      <scheme val="minor"/>
    </font>
    <font>
      <sz val="11"/>
      <color indexed="20"/>
      <name val="Calibri"/>
      <family val="2"/>
      <charset val="204"/>
    </font>
    <font>
      <sz val="11"/>
      <color indexed="20"/>
      <name val="Calibri"/>
      <family val="2"/>
    </font>
    <font>
      <i/>
      <sz val="11"/>
      <color indexed="23"/>
      <name val="Calibri"/>
      <family val="2"/>
      <charset val="204"/>
    </font>
    <font>
      <i/>
      <sz val="11"/>
      <color indexed="23"/>
      <name val="Calibri"/>
      <family val="2"/>
    </font>
    <font>
      <sz val="11"/>
      <color indexed="52"/>
      <name val="Calibri"/>
      <family val="2"/>
      <charset val="204"/>
    </font>
    <font>
      <sz val="11"/>
      <color indexed="52"/>
      <name val="Calibri"/>
      <family val="2"/>
    </font>
    <font>
      <sz val="11"/>
      <color indexed="10"/>
      <name val="Calibri"/>
      <family val="2"/>
      <charset val="204"/>
    </font>
    <font>
      <sz val="11"/>
      <color indexed="10"/>
      <name val="Calibri"/>
      <family val="2"/>
    </font>
    <font>
      <sz val="11"/>
      <color indexed="17"/>
      <name val="Calibri"/>
      <family val="2"/>
    </font>
    <font>
      <sz val="11"/>
      <color indexed="17"/>
      <name val="Calibri"/>
      <family val="2"/>
      <charset val="204"/>
    </font>
    <font>
      <sz val="11"/>
      <color rgb="FF006100"/>
      <name val="Calibri"/>
      <family val="2"/>
      <scheme val="minor"/>
    </font>
    <font>
      <b/>
      <sz val="14"/>
      <color indexed="8"/>
      <name val="Arial"/>
      <family val="2"/>
      <charset val="204"/>
    </font>
    <font>
      <b/>
      <i/>
      <sz val="14"/>
      <name val="Arial"/>
      <family val="2"/>
      <charset val="204"/>
    </font>
    <font>
      <sz val="14"/>
      <color indexed="8"/>
      <name val="Arial"/>
      <family val="2"/>
      <charset val="204"/>
    </font>
    <font>
      <sz val="14"/>
      <name val="Arial"/>
      <family val="2"/>
    </font>
    <font>
      <i/>
      <sz val="14"/>
      <color indexed="8"/>
      <name val="Arial"/>
      <family val="2"/>
      <charset val="204"/>
    </font>
    <font>
      <sz val="14"/>
      <color theme="1"/>
      <name val="Arial"/>
      <family val="2"/>
      <charset val="204"/>
    </font>
    <font>
      <b/>
      <sz val="14"/>
      <color theme="1"/>
      <name val="Arial"/>
      <family val="2"/>
      <charset val="204"/>
    </font>
    <font>
      <sz val="14"/>
      <name val="Calibri"/>
      <family val="2"/>
    </font>
    <font>
      <b/>
      <sz val="14"/>
      <name val="Calibri"/>
      <family val="2"/>
    </font>
    <font>
      <i/>
      <sz val="14"/>
      <name val="Calibri"/>
      <family val="2"/>
    </font>
    <font>
      <b/>
      <sz val="10"/>
      <name val="Arial"/>
      <family val="2"/>
      <charset val="204"/>
    </font>
    <font>
      <b/>
      <sz val="14"/>
      <name val="Arial"/>
      <family val="2"/>
    </font>
    <font>
      <b/>
      <i/>
      <sz val="14"/>
      <name val="Arial"/>
      <family val="2"/>
    </font>
    <font>
      <b/>
      <i/>
      <sz val="14"/>
      <name val="Arial Cyr"/>
      <charset val="204"/>
    </font>
    <font>
      <sz val="14"/>
      <color rgb="FF000000"/>
      <name val="Arial"/>
      <family val="2"/>
      <charset val="204"/>
    </font>
    <font>
      <sz val="14"/>
      <color indexed="18"/>
      <name val="Calibri"/>
      <family val="2"/>
      <charset val="204"/>
    </font>
    <font>
      <sz val="14"/>
      <name val="Arial"/>
      <family val="2"/>
      <charset val="1"/>
    </font>
    <font>
      <sz val="14"/>
      <color indexed="18"/>
      <name val="Calibri"/>
      <family val="2"/>
    </font>
    <font>
      <sz val="14"/>
      <name val="Calibri"/>
      <family val="2"/>
      <charset val="204"/>
    </font>
    <font>
      <sz val="14"/>
      <color indexed="18"/>
      <name val="Arial"/>
      <family val="2"/>
      <charset val="204"/>
    </font>
    <font>
      <sz val="14"/>
      <color rgb="FFFF0000"/>
      <name val="Arial"/>
      <family val="2"/>
      <charset val="204"/>
    </font>
    <font>
      <sz val="10"/>
      <color theme="1"/>
      <name val="Calibri"/>
      <family val="2"/>
      <charset val="204"/>
      <scheme val="minor"/>
    </font>
    <font>
      <b/>
      <sz val="11"/>
      <color theme="1"/>
      <name val="Calibri"/>
      <family val="2"/>
      <charset val="204"/>
      <scheme val="minor"/>
    </font>
    <font>
      <sz val="11"/>
      <color rgb="FF006100"/>
      <name val="Arial"/>
      <family val="2"/>
      <charset val="204"/>
    </font>
    <font>
      <sz val="18"/>
      <color theme="1"/>
      <name val="Calibri"/>
      <family val="2"/>
      <charset val="204"/>
      <scheme val="minor"/>
    </font>
    <font>
      <sz val="24"/>
      <color theme="1"/>
      <name val="Calibri"/>
      <family val="2"/>
      <charset val="204"/>
      <scheme val="minor"/>
    </font>
    <font>
      <sz val="16"/>
      <color theme="1"/>
      <name val="Calibri"/>
      <family val="2"/>
      <charset val="204"/>
      <scheme val="minor"/>
    </font>
    <font>
      <sz val="14"/>
      <color theme="1"/>
      <name val="Calibri"/>
      <family val="2"/>
      <charset val="204"/>
      <scheme val="minor"/>
    </font>
    <font>
      <sz val="16"/>
      <name val="Calibri"/>
      <family val="2"/>
    </font>
    <font>
      <sz val="26"/>
      <name val="Calibri"/>
      <family val="2"/>
    </font>
    <font>
      <sz val="8"/>
      <name val="Calibri"/>
      <family val="2"/>
      <scheme val="minor"/>
    </font>
    <font>
      <sz val="9"/>
      <color theme="1"/>
      <name val="Arial"/>
      <family val="2"/>
      <charset val="204"/>
    </font>
    <font>
      <u/>
      <sz val="11"/>
      <color theme="10"/>
      <name val="Calibri"/>
      <family val="2"/>
      <scheme val="minor"/>
    </font>
    <font>
      <sz val="14"/>
      <color theme="0"/>
      <name val="Arial"/>
      <family val="2"/>
      <charset val="204"/>
    </font>
    <font>
      <sz val="14"/>
      <color indexed="10"/>
      <name val="Arial"/>
      <family val="2"/>
      <charset val="204"/>
    </font>
    <font>
      <sz val="14"/>
      <color indexed="10"/>
      <name val="Arial Cyr"/>
      <charset val="204"/>
    </font>
    <font>
      <b/>
      <i/>
      <sz val="14"/>
      <name val="Times New Roman"/>
      <family val="1"/>
      <charset val="204"/>
    </font>
    <font>
      <b/>
      <sz val="14"/>
      <name val="Times New Roman"/>
      <family val="1"/>
      <charset val="204"/>
    </font>
    <font>
      <i/>
      <sz val="14"/>
      <name val="Times New Roman"/>
      <family val="1"/>
      <charset val="204"/>
    </font>
    <font>
      <i/>
      <sz val="14"/>
      <color rgb="FF000000"/>
      <name val="Times New Roman"/>
      <family val="1"/>
      <charset val="204"/>
    </font>
    <font>
      <sz val="14"/>
      <name val="Times New Roman"/>
      <family val="1"/>
      <charset val="204"/>
    </font>
    <font>
      <b/>
      <sz val="14"/>
      <color indexed="8"/>
      <name val="Times New Roman"/>
      <family val="1"/>
      <charset val="204"/>
    </font>
    <font>
      <sz val="14"/>
      <color indexed="8"/>
      <name val="Times New Roman"/>
      <family val="1"/>
      <charset val="204"/>
    </font>
    <font>
      <b/>
      <sz val="14"/>
      <color rgb="FF000000"/>
      <name val="Times New Roman"/>
      <family val="1"/>
      <charset val="204"/>
    </font>
    <font>
      <sz val="14"/>
      <color rgb="FF000000"/>
      <name val="Times New Roman"/>
      <family val="1"/>
      <charset val="204"/>
    </font>
    <font>
      <sz val="14"/>
      <color theme="1"/>
      <name val="Times New Roman"/>
      <family val="1"/>
      <charset val="204"/>
    </font>
    <font>
      <b/>
      <sz val="10"/>
      <color theme="1"/>
      <name val="Times New Roman"/>
      <family val="1"/>
      <charset val="204"/>
    </font>
    <font>
      <sz val="14"/>
      <color indexed="18"/>
      <name val="Times New Roman"/>
      <family val="1"/>
      <charset val="204"/>
    </font>
    <font>
      <sz val="14"/>
      <color theme="1" tint="4.9989318521683403E-2"/>
      <name val="Times New Roman"/>
      <family val="1"/>
      <charset val="204"/>
    </font>
    <font>
      <b/>
      <sz val="14"/>
      <color theme="1"/>
      <name val="Times New Roman"/>
      <family val="1"/>
      <charset val="204"/>
    </font>
    <font>
      <sz val="10"/>
      <name val="Times New Roman"/>
      <family val="1"/>
      <charset val="204"/>
    </font>
    <font>
      <b/>
      <sz val="14"/>
      <color rgb="FFFF0000"/>
      <name val="Times New Roman"/>
      <family val="1"/>
      <charset val="204"/>
    </font>
    <font>
      <sz val="12"/>
      <name val="Times New Roman"/>
      <family val="1"/>
      <charset val="204"/>
    </font>
    <font>
      <sz val="14"/>
      <color rgb="FFFF0000"/>
      <name val="Times New Roman"/>
      <family val="1"/>
      <charset val="204"/>
    </font>
    <font>
      <b/>
      <sz val="12"/>
      <name val="Times New Roman"/>
      <family val="1"/>
      <charset val="204"/>
    </font>
    <font>
      <sz val="11"/>
      <color theme="1"/>
      <name val="Times New Roman"/>
      <family val="1"/>
      <charset val="204"/>
    </font>
  </fonts>
  <fills count="30">
    <fill>
      <patternFill patternType="none"/>
    </fill>
    <fill>
      <patternFill patternType="gray125"/>
    </fill>
    <fill>
      <patternFill patternType="solid">
        <fgColor rgb="FFC6EFCE"/>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rgb="FFFFFFFF"/>
        <bgColor indexed="64"/>
      </patternFill>
    </fill>
    <fill>
      <patternFill patternType="solid">
        <fgColor rgb="FFFFFF00"/>
        <bgColor indexed="64"/>
      </patternFill>
    </fill>
    <fill>
      <patternFill patternType="solid">
        <fgColor indexed="1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64"/>
      </top>
      <bottom style="thin">
        <color indexed="8"/>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8"/>
      </right>
      <top style="thin">
        <color indexed="8"/>
      </top>
      <bottom style="thin">
        <color indexed="8"/>
      </bottom>
      <diagonal/>
    </border>
  </borders>
  <cellStyleXfs count="1271">
    <xf numFmtId="0" fontId="0" fillId="0" borderId="0"/>
    <xf numFmtId="0" fontId="25" fillId="0" borderId="0"/>
    <xf numFmtId="0" fontId="28" fillId="0" borderId="0"/>
    <xf numFmtId="0" fontId="32" fillId="4" borderId="0" applyNumberFormat="0" applyBorder="0" applyAlignment="0" applyProtection="0"/>
    <xf numFmtId="0" fontId="32"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3"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3" fillId="4" borderId="0" applyNumberFormat="0" applyBorder="0" applyAlignment="0" applyProtection="0"/>
    <xf numFmtId="0" fontId="32"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3"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3" fillId="5" borderId="0" applyNumberFormat="0" applyBorder="0" applyAlignment="0" applyProtection="0"/>
    <xf numFmtId="0" fontId="32"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3"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3" fillId="6" borderId="0" applyNumberFormat="0" applyBorder="0" applyAlignment="0" applyProtection="0"/>
    <xf numFmtId="0" fontId="32"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3"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3" fillId="7" borderId="0" applyNumberFormat="0" applyBorder="0" applyAlignment="0" applyProtection="0"/>
    <xf numFmtId="0" fontId="32"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3"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3" fillId="8" borderId="0" applyNumberFormat="0" applyBorder="0" applyAlignment="0" applyProtection="0"/>
    <xf numFmtId="0" fontId="32"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3"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3" fillId="9" borderId="0" applyNumberFormat="0" applyBorder="0" applyAlignment="0" applyProtection="0"/>
    <xf numFmtId="0" fontId="32"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10" borderId="0" applyNumberFormat="0" applyBorder="0" applyAlignment="0" applyProtection="0"/>
    <xf numFmtId="0" fontId="32"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11" borderId="0" applyNumberFormat="0" applyBorder="0" applyAlignment="0" applyProtection="0"/>
    <xf numFmtId="0" fontId="32"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3"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3" fillId="12" borderId="0" applyNumberFormat="0" applyBorder="0" applyAlignment="0" applyProtection="0"/>
    <xf numFmtId="0" fontId="32"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3"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3" fillId="7" borderId="0" applyNumberFormat="0" applyBorder="0" applyAlignment="0" applyProtection="0"/>
    <xf numFmtId="0" fontId="32"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10" borderId="0" applyNumberFormat="0" applyBorder="0" applyAlignment="0" applyProtection="0"/>
    <xf numFmtId="0" fontId="32"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3"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3" fillId="13" borderId="0" applyNumberFormat="0" applyBorder="0" applyAlignment="0" applyProtection="0"/>
    <xf numFmtId="0" fontId="32"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4"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4"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4"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4"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4"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4"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4"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4" fillId="18" borderId="0" applyNumberFormat="0" applyBorder="0" applyAlignment="0" applyProtection="0"/>
    <xf numFmtId="0" fontId="35"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5" fillId="18"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4"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4" fillId="19" borderId="0" applyNumberFormat="0" applyBorder="0" applyAlignment="0" applyProtection="0"/>
    <xf numFmtId="0" fontId="35"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5" fillId="19"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4"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4" fillId="20" borderId="0" applyNumberFormat="0" applyBorder="0" applyAlignment="0" applyProtection="0"/>
    <xf numFmtId="0" fontId="35"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5" fillId="20"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4"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4" fillId="15" borderId="0" applyNumberFormat="0" applyBorder="0" applyAlignment="0" applyProtection="0"/>
    <xf numFmtId="0" fontId="35"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5" fillId="15"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4"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4" fillId="16" borderId="0" applyNumberFormat="0" applyBorder="0" applyAlignment="0" applyProtection="0"/>
    <xf numFmtId="0" fontId="35"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5" fillId="16"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4"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4" fillId="21" borderId="0" applyNumberFormat="0" applyBorder="0" applyAlignment="0" applyProtection="0"/>
    <xf numFmtId="0" fontId="35"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5" fillId="21" borderId="0" applyNumberFormat="0" applyBorder="0" applyAlignment="0" applyProtection="0"/>
    <xf numFmtId="0" fontId="36" fillId="9" borderId="2" applyNumberFormat="0" applyAlignment="0" applyProtection="0"/>
    <xf numFmtId="0" fontId="36" fillId="9" borderId="2" applyNumberFormat="0" applyAlignment="0" applyProtection="0"/>
    <xf numFmtId="0" fontId="37" fillId="9" borderId="2" applyNumberFormat="0" applyAlignment="0" applyProtection="0"/>
    <xf numFmtId="0" fontId="37" fillId="9" borderId="2" applyNumberFormat="0" applyAlignment="0" applyProtection="0"/>
    <xf numFmtId="0" fontId="37" fillId="9" borderId="2" applyNumberFormat="0" applyAlignment="0" applyProtection="0"/>
    <xf numFmtId="0" fontId="37" fillId="9" borderId="2" applyNumberFormat="0" applyAlignment="0" applyProtection="0"/>
    <xf numFmtId="0" fontId="37" fillId="9" borderId="2" applyNumberFormat="0" applyAlignment="0" applyProtection="0"/>
    <xf numFmtId="0" fontId="36" fillId="9" borderId="2" applyNumberFormat="0" applyAlignment="0" applyProtection="0"/>
    <xf numFmtId="0" fontId="36" fillId="9" borderId="2" applyNumberFormat="0" applyAlignment="0" applyProtection="0"/>
    <xf numFmtId="0" fontId="37" fillId="9" borderId="2" applyNumberFormat="0" applyAlignment="0" applyProtection="0"/>
    <xf numFmtId="0" fontId="37" fillId="9" borderId="2" applyNumberFormat="0" applyAlignment="0" applyProtection="0"/>
    <xf numFmtId="0" fontId="37" fillId="9" borderId="2" applyNumberFormat="0" applyAlignment="0" applyProtection="0"/>
    <xf numFmtId="0" fontId="36" fillId="9" borderId="2" applyNumberFormat="0" applyAlignment="0" applyProtection="0"/>
    <xf numFmtId="0" fontId="37" fillId="9" borderId="2" applyNumberFormat="0" applyAlignment="0" applyProtection="0"/>
    <xf numFmtId="0" fontId="37" fillId="9" borderId="2" applyNumberFormat="0" applyAlignment="0" applyProtection="0"/>
    <xf numFmtId="0" fontId="38" fillId="22" borderId="3" applyNumberFormat="0" applyAlignment="0" applyProtection="0"/>
    <xf numFmtId="0" fontId="38" fillId="22" borderId="3" applyNumberFormat="0" applyAlignment="0" applyProtection="0"/>
    <xf numFmtId="0" fontId="39" fillId="22" borderId="3" applyNumberFormat="0" applyAlignment="0" applyProtection="0"/>
    <xf numFmtId="0" fontId="39" fillId="22" borderId="3" applyNumberFormat="0" applyAlignment="0" applyProtection="0"/>
    <xf numFmtId="0" fontId="39" fillId="22" borderId="3" applyNumberFormat="0" applyAlignment="0" applyProtection="0"/>
    <xf numFmtId="0" fontId="39" fillId="22" borderId="3" applyNumberFormat="0" applyAlignment="0" applyProtection="0"/>
    <xf numFmtId="0" fontId="39" fillId="22" borderId="3" applyNumberFormat="0" applyAlignment="0" applyProtection="0"/>
    <xf numFmtId="0" fontId="38" fillId="22" borderId="3" applyNumberFormat="0" applyAlignment="0" applyProtection="0"/>
    <xf numFmtId="0" fontId="38" fillId="22" borderId="3" applyNumberFormat="0" applyAlignment="0" applyProtection="0"/>
    <xf numFmtId="0" fontId="39" fillId="22" borderId="3" applyNumberFormat="0" applyAlignment="0" applyProtection="0"/>
    <xf numFmtId="0" fontId="39" fillId="22" borderId="3" applyNumberFormat="0" applyAlignment="0" applyProtection="0"/>
    <xf numFmtId="0" fontId="39" fillId="22" borderId="3" applyNumberFormat="0" applyAlignment="0" applyProtection="0"/>
    <xf numFmtId="0" fontId="38" fillId="22" borderId="3" applyNumberFormat="0" applyAlignment="0" applyProtection="0"/>
    <xf numFmtId="0" fontId="39" fillId="22" borderId="3" applyNumberFormat="0" applyAlignment="0" applyProtection="0"/>
    <xf numFmtId="0" fontId="39" fillId="22" borderId="3" applyNumberFormat="0" applyAlignment="0" applyProtection="0"/>
    <xf numFmtId="0" fontId="38" fillId="22" borderId="3" applyNumberFormat="0" applyAlignment="0" applyProtection="0"/>
    <xf numFmtId="0" fontId="39" fillId="22" borderId="3" applyNumberFormat="0" applyAlignment="0" applyProtection="0"/>
    <xf numFmtId="0" fontId="38" fillId="22" borderId="3" applyNumberFormat="0" applyAlignment="0" applyProtection="0"/>
    <xf numFmtId="0" fontId="38" fillId="22" borderId="3" applyNumberFormat="0" applyAlignment="0" applyProtection="0"/>
    <xf numFmtId="0" fontId="38" fillId="22" borderId="3" applyNumberFormat="0" applyAlignment="0" applyProtection="0"/>
    <xf numFmtId="0" fontId="39" fillId="22" borderId="3" applyNumberFormat="0" applyAlignment="0" applyProtection="0"/>
    <xf numFmtId="0" fontId="40" fillId="22" borderId="2" applyNumberFormat="0" applyAlignment="0" applyProtection="0"/>
    <xf numFmtId="0" fontId="40" fillId="22" borderId="2" applyNumberFormat="0" applyAlignment="0" applyProtection="0"/>
    <xf numFmtId="0" fontId="41" fillId="22" borderId="2" applyNumberFormat="0" applyAlignment="0" applyProtection="0"/>
    <xf numFmtId="0" fontId="41" fillId="22" borderId="2" applyNumberFormat="0" applyAlignment="0" applyProtection="0"/>
    <xf numFmtId="0" fontId="41" fillId="22" borderId="2" applyNumberFormat="0" applyAlignment="0" applyProtection="0"/>
    <xf numFmtId="0" fontId="41" fillId="22" borderId="2" applyNumberFormat="0" applyAlignment="0" applyProtection="0"/>
    <xf numFmtId="0" fontId="41" fillId="22" borderId="2" applyNumberFormat="0" applyAlignment="0" applyProtection="0"/>
    <xf numFmtId="0" fontId="40" fillId="22" borderId="2" applyNumberFormat="0" applyAlignment="0" applyProtection="0"/>
    <xf numFmtId="0" fontId="40" fillId="22" borderId="2" applyNumberFormat="0" applyAlignment="0" applyProtection="0"/>
    <xf numFmtId="0" fontId="41" fillId="22" borderId="2" applyNumberFormat="0" applyAlignment="0" applyProtection="0"/>
    <xf numFmtId="0" fontId="41" fillId="22" borderId="2" applyNumberFormat="0" applyAlignment="0" applyProtection="0"/>
    <xf numFmtId="0" fontId="41" fillId="22" borderId="2" applyNumberFormat="0" applyAlignment="0" applyProtection="0"/>
    <xf numFmtId="0" fontId="40" fillId="22" borderId="2" applyNumberFormat="0" applyAlignment="0" applyProtection="0"/>
    <xf numFmtId="0" fontId="41" fillId="22" borderId="2" applyNumberFormat="0" applyAlignment="0" applyProtection="0"/>
    <xf numFmtId="0" fontId="41" fillId="22" borderId="2" applyNumberFormat="0" applyAlignment="0" applyProtection="0"/>
    <xf numFmtId="0" fontId="40" fillId="22" borderId="2" applyNumberFormat="0" applyAlignment="0" applyProtection="0"/>
    <xf numFmtId="0" fontId="41" fillId="22" borderId="2" applyNumberFormat="0" applyAlignment="0" applyProtection="0"/>
    <xf numFmtId="0" fontId="40" fillId="22" borderId="2" applyNumberFormat="0" applyAlignment="0" applyProtection="0"/>
    <xf numFmtId="0" fontId="40" fillId="22" borderId="2" applyNumberFormat="0" applyAlignment="0" applyProtection="0"/>
    <xf numFmtId="0" fontId="40" fillId="22" borderId="2" applyNumberFormat="0" applyAlignment="0" applyProtection="0"/>
    <xf numFmtId="0" fontId="41" fillId="22" borderId="2" applyNumberFormat="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25" fillId="0" borderId="0" applyFont="0" applyFill="0" applyBorder="0" applyAlignment="0" applyProtection="0"/>
    <xf numFmtId="0" fontId="44" fillId="0" borderId="4" applyNumberFormat="0" applyFill="0" applyAlignment="0" applyProtection="0"/>
    <xf numFmtId="0" fontId="44" fillId="0" borderId="4" applyNumberFormat="0" applyFill="0" applyAlignment="0" applyProtection="0"/>
    <xf numFmtId="0" fontId="45" fillId="0" borderId="4" applyNumberFormat="0" applyFill="0" applyAlignment="0" applyProtection="0"/>
    <xf numFmtId="0" fontId="45" fillId="0" borderId="4" applyNumberFormat="0" applyFill="0" applyAlignment="0" applyProtection="0"/>
    <xf numFmtId="0" fontId="45" fillId="0" borderId="4" applyNumberFormat="0" applyFill="0" applyAlignment="0" applyProtection="0"/>
    <xf numFmtId="0" fontId="45" fillId="0" borderId="4" applyNumberFormat="0" applyFill="0" applyAlignment="0" applyProtection="0"/>
    <xf numFmtId="0" fontId="45" fillId="0" borderId="4" applyNumberFormat="0" applyFill="0" applyAlignment="0" applyProtection="0"/>
    <xf numFmtId="0" fontId="44" fillId="0" borderId="4" applyNumberFormat="0" applyFill="0" applyAlignment="0" applyProtection="0"/>
    <xf numFmtId="0" fontId="44" fillId="0" borderId="4" applyNumberFormat="0" applyFill="0" applyAlignment="0" applyProtection="0"/>
    <xf numFmtId="0" fontId="45" fillId="0" borderId="4" applyNumberFormat="0" applyFill="0" applyAlignment="0" applyProtection="0"/>
    <xf numFmtId="0" fontId="45" fillId="0" borderId="4" applyNumberFormat="0" applyFill="0" applyAlignment="0" applyProtection="0"/>
    <xf numFmtId="0" fontId="45" fillId="0" borderId="4" applyNumberFormat="0" applyFill="0" applyAlignment="0" applyProtection="0"/>
    <xf numFmtId="0" fontId="44" fillId="0" borderId="4" applyNumberFormat="0" applyFill="0" applyAlignment="0" applyProtection="0"/>
    <xf numFmtId="0" fontId="45" fillId="0" borderId="4" applyNumberFormat="0" applyFill="0" applyAlignment="0" applyProtection="0"/>
    <xf numFmtId="0" fontId="45" fillId="0" borderId="4" applyNumberFormat="0" applyFill="0" applyAlignment="0" applyProtection="0"/>
    <xf numFmtId="0" fontId="44" fillId="0" borderId="4" applyNumberFormat="0" applyFill="0" applyAlignment="0" applyProtection="0"/>
    <xf numFmtId="0" fontId="45" fillId="0" borderId="4" applyNumberFormat="0" applyFill="0" applyAlignment="0" applyProtection="0"/>
    <xf numFmtId="0" fontId="44" fillId="0" borderId="4" applyNumberFormat="0" applyFill="0" applyAlignment="0" applyProtection="0"/>
    <xf numFmtId="0" fontId="44" fillId="0" borderId="4" applyNumberFormat="0" applyFill="0" applyAlignment="0" applyProtection="0"/>
    <xf numFmtId="0" fontId="44" fillId="0" borderId="4" applyNumberFormat="0" applyFill="0" applyAlignment="0" applyProtection="0"/>
    <xf numFmtId="0" fontId="45" fillId="0" borderId="4" applyNumberFormat="0" applyFill="0" applyAlignment="0" applyProtection="0"/>
    <xf numFmtId="0" fontId="46" fillId="0" borderId="5" applyNumberFormat="0" applyFill="0" applyAlignment="0" applyProtection="0"/>
    <xf numFmtId="0" fontId="46" fillId="0" borderId="5" applyNumberFormat="0" applyFill="0" applyAlignment="0" applyProtection="0"/>
    <xf numFmtId="0" fontId="47" fillId="0" borderId="5" applyNumberFormat="0" applyFill="0" applyAlignment="0" applyProtection="0"/>
    <xf numFmtId="0" fontId="47" fillId="0" borderId="5" applyNumberFormat="0" applyFill="0" applyAlignment="0" applyProtection="0"/>
    <xf numFmtId="0" fontId="47" fillId="0" borderId="5" applyNumberFormat="0" applyFill="0" applyAlignment="0" applyProtection="0"/>
    <xf numFmtId="0" fontId="47" fillId="0" borderId="5" applyNumberFormat="0" applyFill="0" applyAlignment="0" applyProtection="0"/>
    <xf numFmtId="0" fontId="47" fillId="0" borderId="5" applyNumberFormat="0" applyFill="0" applyAlignment="0" applyProtection="0"/>
    <xf numFmtId="0" fontId="46" fillId="0" borderId="5" applyNumberFormat="0" applyFill="0" applyAlignment="0" applyProtection="0"/>
    <xf numFmtId="0" fontId="46" fillId="0" borderId="5" applyNumberFormat="0" applyFill="0" applyAlignment="0" applyProtection="0"/>
    <xf numFmtId="0" fontId="47" fillId="0" borderId="5" applyNumberFormat="0" applyFill="0" applyAlignment="0" applyProtection="0"/>
    <xf numFmtId="0" fontId="47" fillId="0" borderId="5" applyNumberFormat="0" applyFill="0" applyAlignment="0" applyProtection="0"/>
    <xf numFmtId="0" fontId="47" fillId="0" borderId="5" applyNumberFormat="0" applyFill="0" applyAlignment="0" applyProtection="0"/>
    <xf numFmtId="0" fontId="46" fillId="0" borderId="5" applyNumberFormat="0" applyFill="0" applyAlignment="0" applyProtection="0"/>
    <xf numFmtId="0" fontId="47" fillId="0" borderId="5" applyNumberFormat="0" applyFill="0" applyAlignment="0" applyProtection="0"/>
    <xf numFmtId="0" fontId="47" fillId="0" borderId="5" applyNumberFormat="0" applyFill="0" applyAlignment="0" applyProtection="0"/>
    <xf numFmtId="0" fontId="46" fillId="0" borderId="5" applyNumberFormat="0" applyFill="0" applyAlignment="0" applyProtection="0"/>
    <xf numFmtId="0" fontId="47" fillId="0" borderId="5" applyNumberFormat="0" applyFill="0" applyAlignment="0" applyProtection="0"/>
    <xf numFmtId="0" fontId="46" fillId="0" borderId="5" applyNumberFormat="0" applyFill="0" applyAlignment="0" applyProtection="0"/>
    <xf numFmtId="0" fontId="46" fillId="0" borderId="5" applyNumberFormat="0" applyFill="0" applyAlignment="0" applyProtection="0"/>
    <xf numFmtId="0" fontId="46" fillId="0" borderId="5" applyNumberFormat="0" applyFill="0" applyAlignment="0" applyProtection="0"/>
    <xf numFmtId="0" fontId="47" fillId="0" borderId="5" applyNumberFormat="0" applyFill="0" applyAlignment="0" applyProtection="0"/>
    <xf numFmtId="0" fontId="48" fillId="0" borderId="6" applyNumberFormat="0" applyFill="0" applyAlignment="0" applyProtection="0"/>
    <xf numFmtId="0" fontId="48"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8" fillId="0" borderId="6" applyNumberFormat="0" applyFill="0" applyAlignment="0" applyProtection="0"/>
    <xf numFmtId="0" fontId="48"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8"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8" fillId="0" borderId="6" applyNumberFormat="0" applyFill="0" applyAlignment="0" applyProtection="0"/>
    <xf numFmtId="0" fontId="49" fillId="0" borderId="6" applyNumberFormat="0" applyFill="0" applyAlignment="0" applyProtection="0"/>
    <xf numFmtId="0" fontId="48" fillId="0" borderId="6" applyNumberFormat="0" applyFill="0" applyAlignment="0" applyProtection="0"/>
    <xf numFmtId="0" fontId="48" fillId="0" borderId="6" applyNumberFormat="0" applyFill="0" applyAlignment="0" applyProtection="0"/>
    <xf numFmtId="0" fontId="48" fillId="0" borderId="6" applyNumberFormat="0" applyFill="0" applyAlignment="0" applyProtection="0"/>
    <xf numFmtId="0" fontId="49" fillId="0" borderId="6" applyNumberFormat="0" applyFill="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7" applyNumberFormat="0" applyFill="0" applyAlignment="0" applyProtection="0"/>
    <xf numFmtId="0" fontId="50" fillId="0" borderId="7" applyNumberFormat="0" applyFill="0" applyAlignment="0" applyProtection="0"/>
    <xf numFmtId="0" fontId="51" fillId="0" borderId="7" applyNumberFormat="0" applyFill="0" applyAlignment="0" applyProtection="0"/>
    <xf numFmtId="0" fontId="51" fillId="0" borderId="7" applyNumberFormat="0" applyFill="0" applyAlignment="0" applyProtection="0"/>
    <xf numFmtId="0" fontId="51" fillId="0" borderId="7" applyNumberFormat="0" applyFill="0" applyAlignment="0" applyProtection="0"/>
    <xf numFmtId="0" fontId="51" fillId="0" borderId="7" applyNumberFormat="0" applyFill="0" applyAlignment="0" applyProtection="0"/>
    <xf numFmtId="0" fontId="51" fillId="0" borderId="7" applyNumberFormat="0" applyFill="0" applyAlignment="0" applyProtection="0"/>
    <xf numFmtId="0" fontId="50" fillId="0" borderId="7" applyNumberFormat="0" applyFill="0" applyAlignment="0" applyProtection="0"/>
    <xf numFmtId="0" fontId="50" fillId="0" borderId="7" applyNumberFormat="0" applyFill="0" applyAlignment="0" applyProtection="0"/>
    <xf numFmtId="0" fontId="51" fillId="0" borderId="7" applyNumberFormat="0" applyFill="0" applyAlignment="0" applyProtection="0"/>
    <xf numFmtId="0" fontId="51" fillId="0" borderId="7" applyNumberFormat="0" applyFill="0" applyAlignment="0" applyProtection="0"/>
    <xf numFmtId="0" fontId="51" fillId="0" borderId="7" applyNumberFormat="0" applyFill="0" applyAlignment="0" applyProtection="0"/>
    <xf numFmtId="0" fontId="50" fillId="0" borderId="7" applyNumberFormat="0" applyFill="0" applyAlignment="0" applyProtection="0"/>
    <xf numFmtId="0" fontId="51" fillId="0" borderId="7" applyNumberFormat="0" applyFill="0" applyAlignment="0" applyProtection="0"/>
    <xf numFmtId="0" fontId="51" fillId="0" borderId="7" applyNumberFormat="0" applyFill="0" applyAlignment="0" applyProtection="0"/>
    <xf numFmtId="0" fontId="50" fillId="0" borderId="7" applyNumberFormat="0" applyFill="0" applyAlignment="0" applyProtection="0"/>
    <xf numFmtId="0" fontId="51" fillId="0" borderId="7" applyNumberFormat="0" applyFill="0" applyAlignment="0" applyProtection="0"/>
    <xf numFmtId="0" fontId="50" fillId="0" borderId="7" applyNumberFormat="0" applyFill="0" applyAlignment="0" applyProtection="0"/>
    <xf numFmtId="0" fontId="50" fillId="0" borderId="7" applyNumberFormat="0" applyFill="0" applyAlignment="0" applyProtection="0"/>
    <xf numFmtId="0" fontId="50" fillId="0" borderId="7" applyNumberFormat="0" applyFill="0" applyAlignment="0" applyProtection="0"/>
    <xf numFmtId="0" fontId="51" fillId="0" borderId="7" applyNumberFormat="0" applyFill="0" applyAlignment="0" applyProtection="0"/>
    <xf numFmtId="0" fontId="52" fillId="23" borderId="8" applyNumberFormat="0" applyAlignment="0" applyProtection="0"/>
    <xf numFmtId="0" fontId="52"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2" fillId="23" borderId="8" applyNumberFormat="0" applyAlignment="0" applyProtection="0"/>
    <xf numFmtId="0" fontId="52" fillId="23" borderId="8" applyNumberFormat="0" applyAlignment="0" applyProtection="0"/>
    <xf numFmtId="0" fontId="53" fillId="23" borderId="8" applyNumberFormat="0" applyAlignment="0" applyProtection="0"/>
    <xf numFmtId="0" fontId="53" fillId="23" borderId="8" applyNumberFormat="0" applyAlignment="0" applyProtection="0"/>
    <xf numFmtId="0" fontId="53" fillId="23" borderId="8" applyNumberFormat="0" applyAlignment="0" applyProtection="0"/>
    <xf numFmtId="0" fontId="52" fillId="23" borderId="8" applyNumberFormat="0" applyAlignment="0" applyProtection="0"/>
    <xf numFmtId="0" fontId="53" fillId="23" borderId="8" applyNumberFormat="0" applyAlignment="0" applyProtection="0"/>
    <xf numFmtId="0" fontId="53" fillId="23" borderId="8" applyNumberFormat="0" applyAlignment="0" applyProtection="0"/>
    <xf numFmtId="0" fontId="52" fillId="23" borderId="8" applyNumberFormat="0" applyAlignment="0" applyProtection="0"/>
    <xf numFmtId="0" fontId="53" fillId="23" borderId="8" applyNumberFormat="0" applyAlignment="0" applyProtection="0"/>
    <xf numFmtId="0" fontId="52" fillId="23" borderId="8" applyNumberFormat="0" applyAlignment="0" applyProtection="0"/>
    <xf numFmtId="0" fontId="52" fillId="23" borderId="8" applyNumberFormat="0" applyAlignment="0" applyProtection="0"/>
    <xf numFmtId="0" fontId="52" fillId="23" borderId="8" applyNumberFormat="0" applyAlignment="0" applyProtection="0"/>
    <xf numFmtId="0" fontId="53" fillId="23" borderId="8" applyNumberFormat="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6"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6" fillId="24" borderId="0" applyNumberFormat="0" applyBorder="0" applyAlignment="0" applyProtection="0"/>
    <xf numFmtId="0" fontId="57"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7" fillId="24" borderId="0" applyNumberFormat="0" applyBorder="0" applyAlignment="0" applyProtection="0"/>
    <xf numFmtId="0" fontId="25" fillId="0" borderId="0" applyAlignment="0"/>
    <xf numFmtId="0" fontId="25" fillId="0" borderId="0" applyAlignment="0"/>
    <xf numFmtId="0" fontId="28" fillId="0" borderId="0"/>
    <xf numFmtId="0" fontId="28" fillId="0" borderId="0"/>
    <xf numFmtId="0" fontId="28" fillId="0" borderId="0"/>
    <xf numFmtId="0" fontId="28" fillId="0" borderId="0"/>
    <xf numFmtId="0" fontId="28" fillId="0" borderId="0"/>
    <xf numFmtId="0" fontId="58" fillId="0" borderId="0"/>
    <xf numFmtId="0" fontId="28" fillId="0" borderId="0"/>
    <xf numFmtId="0" fontId="59" fillId="0" borderId="0"/>
    <xf numFmtId="0" fontId="28" fillId="0" borderId="0"/>
    <xf numFmtId="0" fontId="28" fillId="0" borderId="0"/>
    <xf numFmtId="0" fontId="28" fillId="0" borderId="0"/>
    <xf numFmtId="0" fontId="28" fillId="0" borderId="0"/>
    <xf numFmtId="0" fontId="28" fillId="0" borderId="0">
      <protection locked="0"/>
    </xf>
    <xf numFmtId="0" fontId="28" fillId="0" borderId="0">
      <protection locked="0"/>
    </xf>
    <xf numFmtId="0" fontId="58" fillId="0" borderId="0">
      <protection locked="0"/>
    </xf>
    <xf numFmtId="0" fontId="28" fillId="0" borderId="0">
      <protection locked="0"/>
    </xf>
    <xf numFmtId="0" fontId="28" fillId="0" borderId="0">
      <protection locked="0"/>
    </xf>
    <xf numFmtId="0" fontId="60" fillId="0" borderId="0"/>
    <xf numFmtId="0" fontId="61" fillId="0" borderId="0"/>
    <xf numFmtId="0" fontId="28" fillId="0" borderId="0">
      <protection locked="0"/>
    </xf>
    <xf numFmtId="0" fontId="28" fillId="0" borderId="0">
      <protection locked="0"/>
    </xf>
    <xf numFmtId="0" fontId="23" fillId="0" borderId="0"/>
    <xf numFmtId="0" fontId="24" fillId="0" borderId="0"/>
    <xf numFmtId="0" fontId="61" fillId="0" borderId="0"/>
    <xf numFmtId="0" fontId="60" fillId="0" borderId="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24" fillId="0" borderId="0"/>
    <xf numFmtId="0" fontId="60" fillId="0" borderId="0"/>
    <xf numFmtId="0" fontId="60" fillId="0" borderId="0"/>
    <xf numFmtId="0" fontId="33" fillId="0" borderId="0"/>
    <xf numFmtId="0" fontId="62" fillId="0" borderId="0"/>
    <xf numFmtId="0" fontId="63" fillId="0" borderId="0"/>
    <xf numFmtId="0" fontId="63" fillId="0" borderId="0"/>
    <xf numFmtId="0" fontId="28" fillId="0" borderId="0">
      <protection locked="0"/>
    </xf>
    <xf numFmtId="0" fontId="28" fillId="0" borderId="0">
      <protection locked="0"/>
    </xf>
    <xf numFmtId="0" fontId="58" fillId="0" borderId="0">
      <protection locked="0"/>
    </xf>
    <xf numFmtId="0" fontId="28" fillId="0" borderId="0">
      <protection locked="0"/>
    </xf>
    <xf numFmtId="0" fontId="28" fillId="0" borderId="0">
      <protection locked="0"/>
    </xf>
    <xf numFmtId="0" fontId="28" fillId="0" borderId="0">
      <protection locked="0"/>
    </xf>
    <xf numFmtId="0" fontId="58" fillId="0" borderId="0">
      <protection locked="0"/>
    </xf>
    <xf numFmtId="0" fontId="28" fillId="0" borderId="0">
      <protection locked="0"/>
    </xf>
    <xf numFmtId="0" fontId="25" fillId="0" borderId="0"/>
    <xf numFmtId="0" fontId="64" fillId="0" borderId="0"/>
    <xf numFmtId="0" fontId="64" fillId="0" borderId="0"/>
    <xf numFmtId="0" fontId="65" fillId="0" borderId="0"/>
    <xf numFmtId="0" fontId="66" fillId="0" borderId="0"/>
    <xf numFmtId="0" fontId="24" fillId="0" borderId="0"/>
    <xf numFmtId="0" fontId="67" fillId="0" borderId="0"/>
    <xf numFmtId="0" fontId="68" fillId="0" borderId="0"/>
    <xf numFmtId="0" fontId="24" fillId="0" borderId="0"/>
    <xf numFmtId="0" fontId="68" fillId="0" borderId="0"/>
    <xf numFmtId="0" fontId="24" fillId="0" borderId="0"/>
    <xf numFmtId="0" fontId="23" fillId="0" borderId="0"/>
    <xf numFmtId="0" fontId="23" fillId="0" borderId="0"/>
    <xf numFmtId="0" fontId="24" fillId="0" borderId="0"/>
    <xf numFmtId="0" fontId="23" fillId="0" borderId="0"/>
    <xf numFmtId="0" fontId="33" fillId="0" borderId="0"/>
    <xf numFmtId="0" fontId="24" fillId="0" borderId="0"/>
    <xf numFmtId="0" fontId="23" fillId="0" borderId="0"/>
    <xf numFmtId="0" fontId="33" fillId="0" borderId="0"/>
    <xf numFmtId="0" fontId="24" fillId="0" borderId="0"/>
    <xf numFmtId="0" fontId="32" fillId="0" borderId="0"/>
    <xf numFmtId="0" fontId="33" fillId="0" borderId="0"/>
    <xf numFmtId="0" fontId="69" fillId="0" borderId="0"/>
    <xf numFmtId="0" fontId="69" fillId="0" borderId="0"/>
    <xf numFmtId="0" fontId="28" fillId="0" borderId="0">
      <protection locked="0"/>
    </xf>
    <xf numFmtId="0" fontId="58" fillId="0" borderId="0">
      <protection locked="0"/>
    </xf>
    <xf numFmtId="0" fontId="28" fillId="0" borderId="0">
      <protection locked="0"/>
    </xf>
    <xf numFmtId="0" fontId="25" fillId="0" borderId="0"/>
    <xf numFmtId="0" fontId="28" fillId="0" borderId="0"/>
    <xf numFmtId="0" fontId="25" fillId="0" borderId="0"/>
    <xf numFmtId="0" fontId="28" fillId="0" borderId="0">
      <protection locked="0"/>
    </xf>
    <xf numFmtId="0" fontId="28" fillId="0" borderId="0">
      <protection locked="0"/>
    </xf>
    <xf numFmtId="0" fontId="5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8" fillId="0" borderId="0">
      <protection locked="0"/>
    </xf>
    <xf numFmtId="0" fontId="28" fillId="0" borderId="0">
      <protection locked="0"/>
    </xf>
    <xf numFmtId="0" fontId="70" fillId="0" borderId="0"/>
    <xf numFmtId="0" fontId="71" fillId="0" borderId="0"/>
    <xf numFmtId="0" fontId="70" fillId="0" borderId="0"/>
    <xf numFmtId="0" fontId="69" fillId="0" borderId="0"/>
    <xf numFmtId="0" fontId="67" fillId="0" borderId="0"/>
    <xf numFmtId="0" fontId="23" fillId="0" borderId="0"/>
    <xf numFmtId="0" fontId="25"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23" fillId="0" borderId="0"/>
    <xf numFmtId="0" fontId="23" fillId="0" borderId="0"/>
    <xf numFmtId="0" fontId="23" fillId="0" borderId="0"/>
    <xf numFmtId="0" fontId="33" fillId="0" borderId="0"/>
    <xf numFmtId="0" fontId="25" fillId="0" borderId="0"/>
    <xf numFmtId="0" fontId="63" fillId="0" borderId="0"/>
    <xf numFmtId="0" fontId="25" fillId="0" borderId="0"/>
    <xf numFmtId="0" fontId="72" fillId="0" borderId="0"/>
    <xf numFmtId="0" fontId="23" fillId="0" borderId="0"/>
    <xf numFmtId="0" fontId="25" fillId="0" borderId="0"/>
    <xf numFmtId="0" fontId="23" fillId="0" borderId="0"/>
    <xf numFmtId="0" fontId="25" fillId="0" borderId="0"/>
    <xf numFmtId="0" fontId="72" fillId="0" borderId="0"/>
    <xf numFmtId="0" fontId="25" fillId="0" borderId="0"/>
    <xf numFmtId="0" fontId="25" fillId="0" borderId="0"/>
    <xf numFmtId="0" fontId="25" fillId="0" borderId="0"/>
    <xf numFmtId="0" fontId="23" fillId="0" borderId="0"/>
    <xf numFmtId="0" fontId="23" fillId="0" borderId="0"/>
    <xf numFmtId="0" fontId="23" fillId="0" borderId="0"/>
    <xf numFmtId="0" fontId="23" fillId="0" borderId="0"/>
    <xf numFmtId="0" fontId="23" fillId="0" borderId="0"/>
    <xf numFmtId="0" fontId="69" fillId="0" borderId="0"/>
    <xf numFmtId="0" fontId="73" fillId="0" borderId="0"/>
    <xf numFmtId="0" fontId="69" fillId="0" borderId="0"/>
    <xf numFmtId="0" fontId="69" fillId="0" borderId="0"/>
    <xf numFmtId="0" fontId="28" fillId="0" borderId="0"/>
    <xf numFmtId="0" fontId="63" fillId="0" borderId="0"/>
    <xf numFmtId="0" fontId="25" fillId="0" borderId="0"/>
    <xf numFmtId="0" fontId="7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applyAlignment="0"/>
    <xf numFmtId="0" fontId="62" fillId="0" borderId="0"/>
    <xf numFmtId="0" fontId="63" fillId="0" borderId="0"/>
    <xf numFmtId="0" fontId="63" fillId="0" borderId="0"/>
    <xf numFmtId="0" fontId="25" fillId="0" borderId="0" applyAlignment="0"/>
    <xf numFmtId="0" fontId="62" fillId="0" borderId="0"/>
    <xf numFmtId="0" fontId="63" fillId="0" borderId="0"/>
    <xf numFmtId="0" fontId="62" fillId="0" borderId="0"/>
    <xf numFmtId="0" fontId="63" fillId="0" borderId="0"/>
    <xf numFmtId="0" fontId="63" fillId="0" borderId="0"/>
    <xf numFmtId="0" fontId="25" fillId="0" borderId="0" applyAlignment="0"/>
    <xf numFmtId="0" fontId="63" fillId="0" borderId="0"/>
    <xf numFmtId="0" fontId="25" fillId="0" borderId="0" applyAlignment="0"/>
    <xf numFmtId="0" fontId="25" fillId="0" borderId="0" applyAlignment="0"/>
    <xf numFmtId="0" fontId="25" fillId="0" borderId="0" applyAlignment="0"/>
    <xf numFmtId="0" fontId="75" fillId="5" borderId="0" applyNumberFormat="0" applyBorder="0" applyAlignment="0" applyProtection="0"/>
    <xf numFmtId="0" fontId="75" fillId="5" borderId="0" applyNumberFormat="0" applyBorder="0" applyAlignment="0" applyProtection="0"/>
    <xf numFmtId="0" fontId="76" fillId="5" borderId="0" applyNumberFormat="0" applyBorder="0" applyAlignment="0" applyProtection="0"/>
    <xf numFmtId="0" fontId="76" fillId="5" borderId="0" applyNumberFormat="0" applyBorder="0" applyAlignment="0" applyProtection="0"/>
    <xf numFmtId="0" fontId="76" fillId="5" borderId="0" applyNumberFormat="0" applyBorder="0" applyAlignment="0" applyProtection="0"/>
    <xf numFmtId="0" fontId="76" fillId="5" borderId="0" applyNumberFormat="0" applyBorder="0" applyAlignment="0" applyProtection="0"/>
    <xf numFmtId="0" fontId="76" fillId="5"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76" fillId="5" borderId="0" applyNumberFormat="0" applyBorder="0" applyAlignment="0" applyProtection="0"/>
    <xf numFmtId="0" fontId="76" fillId="5" borderId="0" applyNumberFormat="0" applyBorder="0" applyAlignment="0" applyProtection="0"/>
    <xf numFmtId="0" fontId="76" fillId="5" borderId="0" applyNumberFormat="0" applyBorder="0" applyAlignment="0" applyProtection="0"/>
    <xf numFmtId="0" fontId="75" fillId="5" borderId="0" applyNumberFormat="0" applyBorder="0" applyAlignment="0" applyProtection="0"/>
    <xf numFmtId="0" fontId="76" fillId="5" borderId="0" applyNumberFormat="0" applyBorder="0" applyAlignment="0" applyProtection="0"/>
    <xf numFmtId="0" fontId="76" fillId="5" borderId="0" applyNumberFormat="0" applyBorder="0" applyAlignment="0" applyProtection="0"/>
    <xf numFmtId="0" fontId="75" fillId="5" borderId="0" applyNumberFormat="0" applyBorder="0" applyAlignment="0" applyProtection="0"/>
    <xf numFmtId="0" fontId="76" fillId="5"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76" fillId="5" borderId="0" applyNumberFormat="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25" fillId="25" borderId="9" applyNumberFormat="0" applyFont="0" applyAlignment="0" applyProtection="0"/>
    <xf numFmtId="0" fontId="25" fillId="25" borderId="9" applyNumberFormat="0" applyFont="0" applyAlignment="0" applyProtection="0"/>
    <xf numFmtId="0" fontId="25" fillId="25" borderId="9" applyNumberFormat="0" applyFont="0" applyAlignment="0" applyProtection="0"/>
    <xf numFmtId="9" fontId="2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32"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33" fillId="0" borderId="0" applyFont="0" applyFill="0" applyBorder="0" applyAlignment="0" applyProtection="0"/>
    <xf numFmtId="0" fontId="79" fillId="0" borderId="10" applyNumberFormat="0" applyFill="0" applyAlignment="0" applyProtection="0"/>
    <xf numFmtId="0" fontId="79" fillId="0" borderId="10" applyNumberFormat="0" applyFill="0" applyAlignment="0" applyProtection="0"/>
    <xf numFmtId="0" fontId="80" fillId="0" borderId="10" applyNumberFormat="0" applyFill="0" applyAlignment="0" applyProtection="0"/>
    <xf numFmtId="0" fontId="80" fillId="0" borderId="10" applyNumberFormat="0" applyFill="0" applyAlignment="0" applyProtection="0"/>
    <xf numFmtId="0" fontId="80" fillId="0" borderId="10" applyNumberFormat="0" applyFill="0" applyAlignment="0" applyProtection="0"/>
    <xf numFmtId="0" fontId="80" fillId="0" borderId="10" applyNumberFormat="0" applyFill="0" applyAlignment="0" applyProtection="0"/>
    <xf numFmtId="0" fontId="80" fillId="0" borderId="10" applyNumberFormat="0" applyFill="0" applyAlignment="0" applyProtection="0"/>
    <xf numFmtId="0" fontId="79" fillId="0" borderId="10" applyNumberFormat="0" applyFill="0" applyAlignment="0" applyProtection="0"/>
    <xf numFmtId="0" fontId="79" fillId="0" borderId="10" applyNumberFormat="0" applyFill="0" applyAlignment="0" applyProtection="0"/>
    <xf numFmtId="0" fontId="80" fillId="0" borderId="10" applyNumberFormat="0" applyFill="0" applyAlignment="0" applyProtection="0"/>
    <xf numFmtId="0" fontId="80" fillId="0" borderId="10" applyNumberFormat="0" applyFill="0" applyAlignment="0" applyProtection="0"/>
    <xf numFmtId="0" fontId="80" fillId="0" borderId="10" applyNumberFormat="0" applyFill="0" applyAlignment="0" applyProtection="0"/>
    <xf numFmtId="0" fontId="79" fillId="0" borderId="10" applyNumberFormat="0" applyFill="0" applyAlignment="0" applyProtection="0"/>
    <xf numFmtId="0" fontId="80" fillId="0" borderId="10" applyNumberFormat="0" applyFill="0" applyAlignment="0" applyProtection="0"/>
    <xf numFmtId="0" fontId="80" fillId="0" borderId="10" applyNumberFormat="0" applyFill="0" applyAlignment="0" applyProtection="0"/>
    <xf numFmtId="0" fontId="79" fillId="0" borderId="10" applyNumberFormat="0" applyFill="0" applyAlignment="0" applyProtection="0"/>
    <xf numFmtId="0" fontId="80" fillId="0" borderId="10" applyNumberFormat="0" applyFill="0" applyAlignment="0" applyProtection="0"/>
    <xf numFmtId="0" fontId="79" fillId="0" borderId="10" applyNumberFormat="0" applyFill="0" applyAlignment="0" applyProtection="0"/>
    <xf numFmtId="0" fontId="79" fillId="0" borderId="10" applyNumberFormat="0" applyFill="0" applyAlignment="0" applyProtection="0"/>
    <xf numFmtId="0" fontId="79" fillId="0" borderId="10" applyNumberFormat="0" applyFill="0" applyAlignment="0" applyProtection="0"/>
    <xf numFmtId="0" fontId="80" fillId="0" borderId="10"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166" fontId="25"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9" fontId="72" fillId="0" borderId="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24"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4" fillId="0" borderId="0" applyFont="0" applyFill="0" applyBorder="0" applyAlignment="0" applyProtection="0"/>
    <xf numFmtId="166" fontId="23" fillId="0" borderId="0" applyFont="0" applyFill="0" applyBorder="0" applyAlignment="0" applyProtection="0"/>
    <xf numFmtId="166" fontId="24" fillId="0" borderId="0" applyFont="0" applyFill="0" applyBorder="0" applyAlignment="0" applyProtection="0"/>
    <xf numFmtId="166" fontId="32" fillId="0" borderId="0" applyFont="0" applyFill="0" applyBorder="0" applyAlignment="0" applyProtection="0"/>
    <xf numFmtId="166" fontId="23" fillId="0" borderId="0" applyFont="0" applyFill="0" applyBorder="0" applyAlignment="0" applyProtection="0"/>
    <xf numFmtId="166" fontId="33" fillId="0" borderId="0" applyFont="0" applyFill="0" applyBorder="0" applyAlignment="0" applyProtection="0"/>
    <xf numFmtId="164" fontId="25" fillId="0" borderId="0" applyFont="0" applyFill="0" applyBorder="0" applyAlignment="0" applyProtection="0"/>
    <xf numFmtId="166" fontId="63" fillId="0" borderId="0" applyFont="0" applyFill="0" applyBorder="0" applyAlignment="0" applyProtection="0"/>
    <xf numFmtId="170" fontId="72" fillId="0" borderId="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4" fontId="23" fillId="0" borderId="0" applyFont="0" applyFill="0" applyBorder="0" applyAlignment="0" applyProtection="0"/>
    <xf numFmtId="0" fontId="83" fillId="6" borderId="0" applyNumberFormat="0" applyBorder="0" applyAlignment="0" applyProtection="0"/>
    <xf numFmtId="0" fontId="84" fillId="6" borderId="0" applyNumberFormat="0" applyBorder="0" applyAlignment="0" applyProtection="0"/>
    <xf numFmtId="0" fontId="84" fillId="6" borderId="0" applyNumberFormat="0" applyBorder="0" applyAlignment="0" applyProtection="0"/>
    <xf numFmtId="0" fontId="83" fillId="6" borderId="0" applyNumberFormat="0" applyBorder="0" applyAlignment="0" applyProtection="0"/>
    <xf numFmtId="0" fontId="83" fillId="6" borderId="0" applyNumberFormat="0" applyBorder="0" applyAlignment="0" applyProtection="0"/>
    <xf numFmtId="0" fontId="83" fillId="6" borderId="0" applyNumberFormat="0" applyBorder="0" applyAlignment="0" applyProtection="0"/>
    <xf numFmtId="0" fontId="83" fillId="6" borderId="0" applyNumberFormat="0" applyBorder="0" applyAlignment="0" applyProtection="0"/>
    <xf numFmtId="0" fontId="83" fillId="6" borderId="0" applyNumberFormat="0" applyBorder="0" applyAlignment="0" applyProtection="0"/>
    <xf numFmtId="0" fontId="84" fillId="6" borderId="0" applyNumberFormat="0" applyBorder="0" applyAlignment="0" applyProtection="0"/>
    <xf numFmtId="0" fontId="84" fillId="6" borderId="0" applyNumberFormat="0" applyBorder="0" applyAlignment="0" applyProtection="0"/>
    <xf numFmtId="0" fontId="83" fillId="6" borderId="0" applyNumberFormat="0" applyBorder="0" applyAlignment="0" applyProtection="0"/>
    <xf numFmtId="0" fontId="83" fillId="6" borderId="0" applyNumberFormat="0" applyBorder="0" applyAlignment="0" applyProtection="0"/>
    <xf numFmtId="0" fontId="83" fillId="6" borderId="0" applyNumberFormat="0" applyBorder="0" applyAlignment="0" applyProtection="0"/>
    <xf numFmtId="0" fontId="84" fillId="6" borderId="0" applyNumberFormat="0" applyBorder="0" applyAlignment="0" applyProtection="0"/>
    <xf numFmtId="0" fontId="83" fillId="6" borderId="0" applyNumberFormat="0" applyBorder="0" applyAlignment="0" applyProtection="0"/>
    <xf numFmtId="0" fontId="83" fillId="6" borderId="0" applyNumberFormat="0" applyBorder="0" applyAlignment="0" applyProtection="0"/>
    <xf numFmtId="0" fontId="84" fillId="6" borderId="0" applyNumberFormat="0" applyBorder="0" applyAlignment="0" applyProtection="0"/>
    <xf numFmtId="0" fontId="83" fillId="6" borderId="0" applyNumberFormat="0" applyBorder="0" applyAlignment="0" applyProtection="0"/>
    <xf numFmtId="0" fontId="85" fillId="2" borderId="0" applyNumberFormat="0" applyBorder="0" applyAlignment="0" applyProtection="0"/>
    <xf numFmtId="0" fontId="84" fillId="6" borderId="0" applyNumberFormat="0" applyBorder="0" applyAlignment="0" applyProtection="0"/>
    <xf numFmtId="0" fontId="84" fillId="6" borderId="0" applyNumberFormat="0" applyBorder="0" applyAlignment="0" applyProtection="0"/>
    <xf numFmtId="0" fontId="84" fillId="6" borderId="0" applyNumberFormat="0" applyBorder="0" applyAlignment="0" applyProtection="0"/>
    <xf numFmtId="0" fontId="22" fillId="0" borderId="0"/>
    <xf numFmtId="0" fontId="21" fillId="0" borderId="0"/>
    <xf numFmtId="0" fontId="20" fillId="0" borderId="0"/>
    <xf numFmtId="0" fontId="20" fillId="0" borderId="0"/>
    <xf numFmtId="0" fontId="19" fillId="0" borderId="0"/>
    <xf numFmtId="0" fontId="18" fillId="0" borderId="0"/>
    <xf numFmtId="0" fontId="18" fillId="0" borderId="0"/>
    <xf numFmtId="0" fontId="18" fillId="0" borderId="0"/>
    <xf numFmtId="0" fontId="18" fillId="0" borderId="0"/>
    <xf numFmtId="0" fontId="17" fillId="0" borderId="0"/>
    <xf numFmtId="0" fontId="17" fillId="0" borderId="0"/>
    <xf numFmtId="0" fontId="59" fillId="0" borderId="0"/>
    <xf numFmtId="0" fontId="17" fillId="0" borderId="0"/>
    <xf numFmtId="0" fontId="17" fillId="0" borderId="0"/>
    <xf numFmtId="165" fontId="33" fillId="0" borderId="0" applyFont="0" applyFill="0" applyBorder="0" applyAlignment="0" applyProtection="0"/>
    <xf numFmtId="165" fontId="33" fillId="0" borderId="0" applyFont="0" applyFill="0" applyBorder="0" applyAlignment="0" applyProtection="0"/>
    <xf numFmtId="0" fontId="24" fillId="0" borderId="0"/>
    <xf numFmtId="0" fontId="16" fillId="0" borderId="0"/>
    <xf numFmtId="0" fontId="16" fillId="0" borderId="0"/>
    <xf numFmtId="0" fontId="16" fillId="0" borderId="0"/>
    <xf numFmtId="0" fontId="16" fillId="0" borderId="0"/>
    <xf numFmtId="0" fontId="60" fillId="0" borderId="0"/>
    <xf numFmtId="0" fontId="60" fillId="0" borderId="0"/>
    <xf numFmtId="0" fontId="60" fillId="0" borderId="0"/>
    <xf numFmtId="0" fontId="6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0" fillId="0" borderId="0"/>
    <xf numFmtId="0" fontId="16" fillId="0" borderId="0"/>
    <xf numFmtId="0" fontId="60" fillId="0" borderId="0"/>
    <xf numFmtId="0" fontId="16" fillId="0" borderId="0"/>
    <xf numFmtId="0" fontId="16" fillId="0" borderId="0"/>
    <xf numFmtId="0" fontId="16" fillId="0" borderId="0"/>
    <xf numFmtId="0" fontId="16" fillId="0" borderId="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32" fillId="0" borderId="0" applyFont="0" applyFill="0" applyBorder="0" applyAlignment="0" applyProtection="0"/>
    <xf numFmtId="9"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32" fillId="0" borderId="0" applyFont="0" applyFill="0" applyBorder="0" applyAlignment="0" applyProtection="0"/>
    <xf numFmtId="0" fontId="109" fillId="2"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5" fillId="0" borderId="0"/>
    <xf numFmtId="0" fontId="15" fillId="0" borderId="0"/>
    <xf numFmtId="0" fontId="15"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1" fillId="0" borderId="0"/>
    <xf numFmtId="0" fontId="11" fillId="0" borderId="0"/>
    <xf numFmtId="0" fontId="10" fillId="0" borderId="0"/>
    <xf numFmtId="0" fontId="10" fillId="0" borderId="0"/>
    <xf numFmtId="0" fontId="10" fillId="0" borderId="0"/>
    <xf numFmtId="0" fontId="9" fillId="0" borderId="0"/>
    <xf numFmtId="0" fontId="8"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118" fillId="0" borderId="0" applyNumberFormat="0" applyFill="0" applyBorder="0" applyAlignment="0" applyProtection="0"/>
    <xf numFmtId="0" fontId="5"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968">
    <xf numFmtId="0" fontId="0" fillId="0" borderId="0" xfId="0"/>
    <xf numFmtId="0" fontId="27" fillId="0" borderId="0" xfId="1" applyFont="1" applyAlignment="1">
      <alignment horizontal="center" vertical="center"/>
    </xf>
    <xf numFmtId="0" fontId="29" fillId="0" borderId="0" xfId="1" applyFont="1"/>
    <xf numFmtId="0" fontId="30" fillId="0" borderId="0" xfId="1" applyFont="1" applyAlignment="1">
      <alignment horizontal="center" vertical="center"/>
    </xf>
    <xf numFmtId="0" fontId="31" fillId="0" borderId="0" xfId="1" applyFont="1"/>
    <xf numFmtId="49" fontId="26" fillId="0" borderId="0" xfId="962" applyNumberFormat="1" applyFont="1" applyAlignment="1">
      <alignment horizontal="center" vertical="center" wrapText="1"/>
    </xf>
    <xf numFmtId="0" fontId="27" fillId="0" borderId="0" xfId="962" applyFont="1" applyAlignment="1">
      <alignment vertical="center" wrapText="1"/>
    </xf>
    <xf numFmtId="0" fontId="27" fillId="0" borderId="0" xfId="962" applyFont="1" applyAlignment="1">
      <alignment horizontal="center" vertical="center" wrapText="1"/>
    </xf>
    <xf numFmtId="0" fontId="30" fillId="0" borderId="0" xfId="962" applyFont="1"/>
    <xf numFmtId="0" fontId="87" fillId="0" borderId="0" xfId="962" applyFont="1" applyAlignment="1">
      <alignment vertical="center" wrapText="1"/>
    </xf>
    <xf numFmtId="0" fontId="26" fillId="0" borderId="0" xfId="962" applyFont="1" applyAlignment="1">
      <alignment vertical="center" wrapText="1"/>
    </xf>
    <xf numFmtId="49" fontId="26" fillId="0" borderId="0" xfId="2" applyNumberFormat="1" applyFont="1" applyAlignment="1">
      <alignment horizontal="center" vertical="center" wrapText="1"/>
    </xf>
    <xf numFmtId="168" fontId="27" fillId="0" borderId="0" xfId="2" applyNumberFormat="1" applyFont="1" applyAlignment="1">
      <alignment horizontal="center" vertical="center" wrapText="1"/>
    </xf>
    <xf numFmtId="0" fontId="26" fillId="0" borderId="0" xfId="840" applyFont="1" applyAlignment="1">
      <alignment vertical="center" wrapText="1"/>
    </xf>
    <xf numFmtId="0" fontId="88" fillId="0" borderId="0" xfId="840" applyFont="1" applyAlignment="1">
      <alignment vertical="center" wrapText="1"/>
    </xf>
    <xf numFmtId="0" fontId="26" fillId="0" borderId="0" xfId="1" applyFont="1" applyAlignment="1">
      <alignment vertical="center" wrapText="1"/>
    </xf>
    <xf numFmtId="0" fontId="90" fillId="0" borderId="0" xfId="840" applyFont="1" applyAlignment="1">
      <alignment vertical="center" wrapText="1"/>
    </xf>
    <xf numFmtId="0" fontId="88" fillId="0" borderId="0" xfId="840" applyFont="1" applyAlignment="1">
      <alignment wrapText="1"/>
    </xf>
    <xf numFmtId="0" fontId="93" fillId="0" borderId="0" xfId="840" applyFont="1" applyAlignment="1">
      <alignment vertical="center"/>
    </xf>
    <xf numFmtId="0" fontId="26" fillId="0" borderId="0" xfId="1" applyFont="1" applyAlignment="1">
      <alignment vertical="center"/>
    </xf>
    <xf numFmtId="0" fontId="26" fillId="0" borderId="0" xfId="840" applyFont="1" applyAlignment="1">
      <alignment vertical="center"/>
    </xf>
    <xf numFmtId="0" fontId="94" fillId="0" borderId="0" xfId="840" applyFont="1" applyAlignment="1">
      <alignment vertical="center"/>
    </xf>
    <xf numFmtId="0" fontId="95" fillId="0" borderId="0" xfId="840" applyFont="1" applyFill="1" applyAlignment="1">
      <alignment vertical="center"/>
    </xf>
    <xf numFmtId="0" fontId="93" fillId="0" borderId="0" xfId="840" applyFont="1" applyFill="1" applyAlignment="1">
      <alignment vertical="center"/>
    </xf>
    <xf numFmtId="0" fontId="26" fillId="0" borderId="0" xfId="1" applyFont="1" applyAlignment="1">
      <alignment vertical="top"/>
    </xf>
    <xf numFmtId="0" fontId="89" fillId="0" borderId="0" xfId="1" applyFont="1" applyAlignment="1">
      <alignment horizontal="center"/>
    </xf>
    <xf numFmtId="0" fontId="26" fillId="0" borderId="0" xfId="1" applyFont="1"/>
    <xf numFmtId="0" fontId="97" fillId="0" borderId="0" xfId="1" applyFont="1"/>
    <xf numFmtId="0" fontId="89" fillId="0" borderId="0" xfId="1" applyFont="1" applyAlignment="1">
      <alignment horizontal="center" vertical="center"/>
    </xf>
    <xf numFmtId="0" fontId="89" fillId="0" borderId="0" xfId="1" applyFont="1" applyAlignment="1">
      <alignment horizontal="justify"/>
    </xf>
    <xf numFmtId="0" fontId="89" fillId="0" borderId="0" xfId="1" applyFont="1" applyFill="1" applyAlignment="1">
      <alignment horizontal="center" vertical="center"/>
    </xf>
    <xf numFmtId="0" fontId="89" fillId="0" borderId="0" xfId="1" applyFont="1" applyFill="1" applyAlignment="1">
      <alignment vertical="center" wrapText="1"/>
    </xf>
    <xf numFmtId="168" fontId="97" fillId="0" borderId="0" xfId="1" applyNumberFormat="1" applyFont="1" applyFill="1" applyAlignment="1">
      <alignment vertical="center"/>
    </xf>
    <xf numFmtId="0" fontId="89" fillId="0" borderId="0" xfId="1" applyFont="1" applyFill="1" applyAlignment="1">
      <alignment vertical="center"/>
    </xf>
    <xf numFmtId="0" fontId="31" fillId="0" borderId="0" xfId="1" applyFont="1" applyFill="1"/>
    <xf numFmtId="0" fontId="97" fillId="0" borderId="0" xfId="1" applyFont="1" applyFill="1" applyAlignment="1">
      <alignment vertical="center"/>
    </xf>
    <xf numFmtId="0" fontId="31" fillId="0" borderId="0" xfId="1" applyFont="1" applyFill="1" applyAlignment="1">
      <alignment horizontal="center"/>
    </xf>
    <xf numFmtId="4" fontId="97" fillId="0" borderId="0" xfId="1" applyNumberFormat="1" applyFont="1" applyFill="1" applyAlignment="1">
      <alignment vertical="center"/>
    </xf>
    <xf numFmtId="4" fontId="31" fillId="0" borderId="0" xfId="1" applyNumberFormat="1" applyFont="1" applyFill="1"/>
    <xf numFmtId="0" fontId="100" fillId="0" borderId="0" xfId="1" applyFont="1" applyFill="1"/>
    <xf numFmtId="4" fontId="89" fillId="0" borderId="0" xfId="1" applyNumberFormat="1" applyFont="1" applyFill="1" applyAlignment="1">
      <alignment vertical="center"/>
    </xf>
    <xf numFmtId="168" fontId="89" fillId="0" borderId="0" xfId="1" applyNumberFormat="1" applyFont="1" applyFill="1" applyAlignment="1">
      <alignment vertical="center"/>
    </xf>
    <xf numFmtId="0" fontId="27" fillId="0" borderId="0" xfId="1" applyFont="1" applyAlignment="1">
      <alignment horizontal="center"/>
    </xf>
    <xf numFmtId="0" fontId="98" fillId="0" borderId="0" xfId="1" applyFont="1"/>
    <xf numFmtId="0" fontId="27" fillId="0" borderId="0" xfId="1" applyFont="1" applyAlignment="1">
      <alignment horizontal="justify" vertical="center"/>
    </xf>
    <xf numFmtId="0" fontId="87" fillId="0" borderId="0" xfId="1" applyFont="1"/>
    <xf numFmtId="168" fontId="89" fillId="0" borderId="0" xfId="1" applyNumberFormat="1" applyFont="1"/>
    <xf numFmtId="49" fontId="89" fillId="0" borderId="0" xfId="1" applyNumberFormat="1" applyFont="1" applyAlignment="1">
      <alignment horizontal="center" vertical="top" wrapText="1"/>
    </xf>
    <xf numFmtId="0" fontId="97" fillId="0" borderId="0" xfId="1" applyFont="1" applyAlignment="1">
      <alignment horizontal="left" vertical="center" wrapText="1"/>
    </xf>
    <xf numFmtId="168" fontId="97" fillId="0" borderId="0" xfId="1" applyNumberFormat="1" applyFont="1" applyAlignment="1">
      <alignment horizontal="center" vertical="center"/>
    </xf>
    <xf numFmtId="168" fontId="97" fillId="0" borderId="0" xfId="1" applyNumberFormat="1" applyFont="1" applyAlignment="1">
      <alignment horizontal="center" vertical="center" wrapText="1"/>
    </xf>
    <xf numFmtId="168" fontId="97" fillId="0" borderId="0" xfId="1" applyNumberFormat="1" applyFont="1" applyAlignment="1">
      <alignment horizontal="justify"/>
    </xf>
    <xf numFmtId="167" fontId="97" fillId="0" borderId="0" xfId="1" applyNumberFormat="1" applyFont="1" applyAlignment="1">
      <alignment horizontal="justify"/>
    </xf>
    <xf numFmtId="0" fontId="101" fillId="0" borderId="0" xfId="881" applyFont="1"/>
    <xf numFmtId="0" fontId="101" fillId="0" borderId="0" xfId="881" applyFont="1" applyAlignment="1">
      <alignment horizontal="justify"/>
    </xf>
    <xf numFmtId="0" fontId="102" fillId="0" borderId="0" xfId="881" applyFont="1"/>
    <xf numFmtId="0" fontId="103" fillId="0" borderId="0" xfId="882" applyFont="1"/>
    <xf numFmtId="0" fontId="101" fillId="0" borderId="0" xfId="881" applyFont="1" applyAlignment="1">
      <alignment horizontal="center" vertical="center"/>
    </xf>
    <xf numFmtId="0" fontId="101" fillId="0" borderId="0" xfId="881" applyFont="1" applyAlignment="1">
      <alignment horizontal="center"/>
    </xf>
    <xf numFmtId="0" fontId="104" fillId="0" borderId="0" xfId="881" applyFont="1"/>
    <xf numFmtId="0" fontId="105" fillId="0" borderId="0" xfId="881" applyFont="1"/>
    <xf numFmtId="0" fontId="26" fillId="0" borderId="0" xfId="881" applyFont="1"/>
    <xf numFmtId="4" fontId="26" fillId="0" borderId="20" xfId="881" applyNumberFormat="1" applyFont="1" applyBorder="1" applyAlignment="1">
      <alignment horizontal="center" vertical="center" wrapText="1"/>
    </xf>
    <xf numFmtId="4" fontId="26" fillId="0" borderId="20" xfId="882" applyNumberFormat="1" applyFont="1" applyBorder="1" applyAlignment="1">
      <alignment horizontal="center" vertical="center" wrapText="1"/>
    </xf>
    <xf numFmtId="4" fontId="26" fillId="0" borderId="22" xfId="881" applyNumberFormat="1" applyFont="1" applyBorder="1" applyAlignment="1">
      <alignment horizontal="center" vertical="center" wrapText="1"/>
    </xf>
    <xf numFmtId="4" fontId="26" fillId="0" borderId="23" xfId="882" applyNumberFormat="1" applyFont="1" applyBorder="1" applyAlignment="1">
      <alignment horizontal="center" vertical="center" wrapText="1"/>
    </xf>
    <xf numFmtId="0" fontId="26" fillId="0" borderId="22" xfId="881" applyFont="1" applyBorder="1" applyAlignment="1">
      <alignment vertical="center" wrapText="1"/>
    </xf>
    <xf numFmtId="0" fontId="89" fillId="0" borderId="0" xfId="1" applyFont="1" applyAlignment="1">
      <alignment vertical="center" wrapText="1"/>
    </xf>
    <xf numFmtId="0" fontId="89" fillId="0" borderId="0" xfId="1" applyFont="1" applyAlignment="1">
      <alignment horizontal="center" vertical="center" wrapText="1"/>
    </xf>
    <xf numFmtId="49" fontId="97" fillId="0" borderId="0" xfId="1" applyNumberFormat="1" applyFont="1" applyAlignment="1">
      <alignment vertical="center" wrapText="1"/>
    </xf>
    <xf numFmtId="0" fontId="89" fillId="0" borderId="0" xfId="1" applyFont="1" applyAlignment="1">
      <alignment horizontal="justify" vertical="center" wrapText="1"/>
    </xf>
    <xf numFmtId="0" fontId="89" fillId="0" borderId="0" xfId="1" applyFont="1" applyAlignment="1">
      <alignment horizontal="left" vertical="center" wrapText="1"/>
    </xf>
    <xf numFmtId="167" fontId="89" fillId="0" borderId="0" xfId="1" applyNumberFormat="1" applyFont="1" applyAlignment="1">
      <alignment horizontal="center" vertical="center" wrapText="1"/>
    </xf>
    <xf numFmtId="167" fontId="89" fillId="0" borderId="0" xfId="1" applyNumberFormat="1" applyFont="1" applyAlignment="1">
      <alignment vertical="center" wrapText="1"/>
    </xf>
    <xf numFmtId="0" fontId="27" fillId="0" borderId="0" xfId="1" applyFont="1" applyAlignment="1">
      <alignment horizontal="justify"/>
    </xf>
    <xf numFmtId="0" fontId="27" fillId="0" borderId="0" xfId="895" applyFont="1" applyAlignment="1">
      <alignment horizontal="center" vertical="center" wrapText="1"/>
    </xf>
    <xf numFmtId="0" fontId="27" fillId="0" borderId="0" xfId="895" applyFont="1" applyAlignment="1">
      <alignment horizontal="justify" vertical="center" wrapText="1"/>
    </xf>
    <xf numFmtId="0" fontId="27" fillId="0" borderId="0" xfId="895" applyFont="1" applyAlignment="1">
      <alignment horizontal="left" vertical="center" wrapText="1"/>
    </xf>
    <xf numFmtId="167" fontId="27" fillId="0" borderId="0" xfId="895" applyNumberFormat="1" applyFont="1" applyAlignment="1">
      <alignment horizontal="center" vertical="center" wrapText="1"/>
    </xf>
    <xf numFmtId="167" fontId="27" fillId="0" borderId="0" xfId="895" applyNumberFormat="1" applyFont="1" applyAlignment="1">
      <alignment vertical="center" wrapText="1"/>
    </xf>
    <xf numFmtId="0" fontId="27" fillId="0" borderId="0" xfId="895" applyFont="1" applyAlignment="1">
      <alignment vertical="center" wrapText="1"/>
    </xf>
    <xf numFmtId="0" fontId="27" fillId="0" borderId="0" xfId="895" applyFont="1" applyAlignment="1">
      <alignment vertical="top" wrapText="1"/>
    </xf>
    <xf numFmtId="0" fontId="27" fillId="0" borderId="0" xfId="1" applyFont="1" applyFill="1" applyAlignment="1">
      <alignment vertical="center" wrapText="1"/>
    </xf>
    <xf numFmtId="0" fontId="27" fillId="0" borderId="0" xfId="821" applyFont="1" applyAlignment="1">
      <alignment vertical="center"/>
    </xf>
    <xf numFmtId="0" fontId="27" fillId="0" borderId="0" xfId="821" applyFont="1" applyAlignment="1">
      <alignment horizontal="center"/>
    </xf>
    <xf numFmtId="0" fontId="27" fillId="0" borderId="0" xfId="1" applyFont="1" applyFill="1" applyAlignment="1">
      <alignment horizontal="center" vertical="center" wrapText="1"/>
    </xf>
    <xf numFmtId="0" fontId="91" fillId="0" borderId="0" xfId="1" applyFont="1"/>
    <xf numFmtId="49" fontId="27" fillId="0" borderId="0" xfId="1" applyNumberFormat="1" applyFont="1" applyFill="1" applyAlignment="1">
      <alignment horizontal="center" vertical="center" wrapText="1"/>
    </xf>
    <xf numFmtId="0" fontId="27" fillId="0" borderId="0" xfId="1" applyFont="1" applyFill="1" applyAlignment="1">
      <alignment horizontal="left" wrapText="1"/>
    </xf>
    <xf numFmtId="0" fontId="27" fillId="0" borderId="0" xfId="1" applyFont="1" applyFill="1" applyAlignment="1">
      <alignment horizontal="left" vertical="center" wrapText="1"/>
    </xf>
    <xf numFmtId="2" fontId="27" fillId="3" borderId="0" xfId="1" applyNumberFormat="1" applyFont="1" applyFill="1" applyAlignment="1">
      <alignment wrapText="1"/>
    </xf>
    <xf numFmtId="0" fontId="106" fillId="3" borderId="0" xfId="1" applyFont="1" applyFill="1" applyAlignment="1">
      <alignment wrapText="1"/>
    </xf>
    <xf numFmtId="0" fontId="106" fillId="3" borderId="0" xfId="1" applyFont="1" applyFill="1" applyAlignment="1">
      <alignment horizontal="justify" wrapText="1"/>
    </xf>
    <xf numFmtId="0" fontId="106" fillId="3" borderId="0" xfId="1" applyFont="1" applyFill="1" applyAlignment="1">
      <alignment horizontal="center" vertical="center" wrapText="1"/>
    </xf>
    <xf numFmtId="0" fontId="106" fillId="3" borderId="0" xfId="1" applyFont="1" applyFill="1" applyAlignment="1">
      <alignment horizontal="justify" vertical="center" wrapText="1"/>
    </xf>
    <xf numFmtId="0" fontId="27" fillId="0" borderId="0" xfId="1" applyFont="1" applyFill="1" applyAlignment="1">
      <alignment wrapText="1"/>
    </xf>
    <xf numFmtId="0" fontId="89" fillId="0" borderId="0" xfId="821" applyFont="1"/>
    <xf numFmtId="0" fontId="89" fillId="0" borderId="0" xfId="821" applyFont="1" applyAlignment="1">
      <alignment horizontal="center"/>
    </xf>
    <xf numFmtId="0" fontId="89" fillId="0" borderId="0" xfId="821" applyFont="1" applyAlignment="1">
      <alignment horizontal="center" vertical="center"/>
    </xf>
    <xf numFmtId="0" fontId="26" fillId="0" borderId="0" xfId="821" applyFont="1"/>
    <xf numFmtId="0" fontId="92" fillId="0" borderId="0" xfId="1" applyFont="1"/>
    <xf numFmtId="0" fontId="97" fillId="3" borderId="0" xfId="1" applyFont="1" applyFill="1" applyAlignment="1">
      <alignment vertical="center"/>
    </xf>
    <xf numFmtId="4" fontId="31" fillId="3" borderId="0" xfId="1" applyNumberFormat="1" applyFont="1" applyFill="1"/>
    <xf numFmtId="0" fontId="89" fillId="0" borderId="0" xfId="1" applyFont="1" applyBorder="1"/>
    <xf numFmtId="0" fontId="27" fillId="0" borderId="0" xfId="1" applyFont="1" applyBorder="1"/>
    <xf numFmtId="168" fontId="27" fillId="0" borderId="0" xfId="962" applyNumberFormat="1" applyFont="1" applyAlignment="1">
      <alignment vertical="center" wrapText="1"/>
    </xf>
    <xf numFmtId="0" fontId="27" fillId="0" borderId="0" xfId="2" applyFont="1" applyAlignment="1">
      <alignment vertical="top" wrapText="1"/>
    </xf>
    <xf numFmtId="0" fontId="27" fillId="0" borderId="0" xfId="2" applyFont="1" applyAlignment="1">
      <alignment horizontal="justify" vertical="top" wrapText="1"/>
    </xf>
    <xf numFmtId="0" fontId="27" fillId="0" borderId="0" xfId="962" applyFont="1" applyAlignment="1">
      <alignment horizontal="justify" vertical="top" wrapText="1"/>
    </xf>
    <xf numFmtId="0" fontId="27" fillId="0" borderId="0" xfId="962" applyFont="1" applyAlignment="1">
      <alignment vertical="top" wrapText="1"/>
    </xf>
    <xf numFmtId="0" fontId="27" fillId="0" borderId="0" xfId="1" applyFont="1" applyAlignment="1">
      <alignment horizontal="justify" vertical="top"/>
    </xf>
    <xf numFmtId="0" fontId="88" fillId="0" borderId="0" xfId="840" applyFont="1" applyAlignment="1">
      <alignment horizontal="center" vertical="center" wrapText="1"/>
    </xf>
    <xf numFmtId="0" fontId="88" fillId="0" borderId="0" xfId="840" applyFont="1" applyAlignment="1">
      <alignment horizontal="left" vertical="top" wrapText="1"/>
    </xf>
    <xf numFmtId="0" fontId="88" fillId="0" borderId="0" xfId="840" applyFont="1" applyAlignment="1">
      <alignment horizontal="justify" vertical="top" wrapText="1"/>
    </xf>
    <xf numFmtId="0" fontId="27" fillId="0" borderId="0" xfId="1" applyFont="1" applyAlignment="1">
      <alignment horizontal="center" vertical="top"/>
    </xf>
    <xf numFmtId="0" fontId="27" fillId="0" borderId="0" xfId="1" applyFont="1" applyAlignment="1">
      <alignment horizontal="left" vertical="top"/>
    </xf>
    <xf numFmtId="168" fontId="27" fillId="0" borderId="0" xfId="1" applyNumberFormat="1" applyFont="1" applyAlignment="1">
      <alignment horizontal="center" vertical="center"/>
    </xf>
    <xf numFmtId="0" fontId="96" fillId="0" borderId="0" xfId="0" applyFont="1" applyFill="1" applyBorder="1" applyAlignment="1">
      <alignment horizontal="center" vertical="center" wrapText="1"/>
    </xf>
    <xf numFmtId="0" fontId="27" fillId="0" borderId="0" xfId="840" applyFont="1" applyBorder="1" applyAlignment="1">
      <alignment horizontal="center" vertical="center"/>
    </xf>
    <xf numFmtId="0" fontId="27" fillId="0" borderId="0" xfId="840" applyFont="1" applyBorder="1" applyAlignment="1">
      <alignment horizontal="left" vertical="top"/>
    </xf>
    <xf numFmtId="0" fontId="27" fillId="0" borderId="0" xfId="840" applyFont="1" applyBorder="1" applyAlignment="1">
      <alignment horizontal="justify" vertical="top"/>
    </xf>
    <xf numFmtId="168" fontId="27" fillId="0" borderId="0" xfId="840" applyNumberFormat="1" applyFont="1" applyBorder="1" applyAlignment="1">
      <alignment horizontal="center" vertical="center"/>
    </xf>
    <xf numFmtId="0" fontId="28" fillId="0" borderId="0" xfId="0" applyFont="1" applyFill="1" applyBorder="1" applyAlignment="1">
      <alignment vertical="center" wrapText="1"/>
    </xf>
    <xf numFmtId="0" fontId="0" fillId="0" borderId="0" xfId="0" applyBorder="1" applyAlignment="1">
      <alignment vertical="center" wrapText="1"/>
    </xf>
    <xf numFmtId="0" fontId="27" fillId="3" borderId="0" xfId="821" applyFont="1" applyFill="1" applyAlignment="1">
      <alignment vertical="center"/>
    </xf>
    <xf numFmtId="0" fontId="91" fillId="3" borderId="0" xfId="1" applyFont="1" applyFill="1"/>
    <xf numFmtId="0" fontId="91" fillId="0" borderId="0" xfId="1" applyFont="1" applyAlignment="1">
      <alignment vertical="top" wrapText="1"/>
    </xf>
    <xf numFmtId="168" fontId="97" fillId="0" borderId="0" xfId="1" applyNumberFormat="1" applyFont="1" applyAlignment="1">
      <alignment vertical="center"/>
    </xf>
    <xf numFmtId="0" fontId="89" fillId="0" borderId="0" xfId="878" applyFont="1" applyAlignment="1">
      <alignment horizontal="right" vertical="center"/>
    </xf>
    <xf numFmtId="0" fontId="89" fillId="0" borderId="0" xfId="1" applyFont="1" applyAlignment="1">
      <alignment vertical="center"/>
    </xf>
    <xf numFmtId="0" fontId="97" fillId="0" borderId="0" xfId="1" applyFont="1" applyAlignment="1">
      <alignment vertical="center"/>
    </xf>
    <xf numFmtId="4" fontId="97" fillId="0" borderId="1" xfId="1" applyNumberFormat="1" applyFont="1" applyBorder="1" applyAlignment="1">
      <alignment vertical="center"/>
    </xf>
    <xf numFmtId="4" fontId="97" fillId="0" borderId="1" xfId="1" applyNumberFormat="1" applyFont="1" applyBorder="1" applyAlignment="1">
      <alignment vertical="center" wrapText="1"/>
    </xf>
    <xf numFmtId="4" fontId="97" fillId="0" borderId="13" xfId="1" applyNumberFormat="1" applyFont="1" applyBorder="1" applyAlignment="1">
      <alignment vertical="center" wrapText="1"/>
    </xf>
    <xf numFmtId="4" fontId="97" fillId="0" borderId="0" xfId="1" applyNumberFormat="1" applyFont="1" applyAlignment="1">
      <alignment vertical="center"/>
    </xf>
    <xf numFmtId="4" fontId="87" fillId="0" borderId="1" xfId="1" applyNumberFormat="1" applyFont="1" applyBorder="1" applyAlignment="1">
      <alignment vertical="center"/>
    </xf>
    <xf numFmtId="4" fontId="26" fillId="0" borderId="1" xfId="1" applyNumberFormat="1" applyFont="1" applyBorder="1" applyAlignment="1">
      <alignment vertical="center"/>
    </xf>
    <xf numFmtId="4" fontId="26" fillId="0" borderId="13" xfId="1" applyNumberFormat="1" applyFont="1" applyBorder="1" applyAlignment="1">
      <alignment vertical="center"/>
    </xf>
    <xf numFmtId="4" fontId="31" fillId="0" borderId="0" xfId="1" applyNumberFormat="1" applyFont="1"/>
    <xf numFmtId="4" fontId="87" fillId="0" borderId="12" xfId="1" applyNumberFormat="1" applyFont="1" applyBorder="1" applyAlignment="1">
      <alignment vertical="center"/>
    </xf>
    <xf numFmtId="167" fontId="89" fillId="0" borderId="12" xfId="1" applyNumberFormat="1" applyFont="1" applyBorder="1" applyAlignment="1">
      <alignment vertical="center"/>
    </xf>
    <xf numFmtId="167" fontId="89" fillId="0" borderId="18" xfId="1" applyNumberFormat="1" applyFont="1" applyBorder="1" applyAlignment="1">
      <alignment vertical="center"/>
    </xf>
    <xf numFmtId="4" fontId="27" fillId="0" borderId="1" xfId="1" applyNumberFormat="1" applyFont="1" applyBorder="1" applyAlignment="1">
      <alignment vertical="center"/>
    </xf>
    <xf numFmtId="167" fontId="89" fillId="0" borderId="1" xfId="1" applyNumberFormat="1" applyFont="1" applyBorder="1" applyAlignment="1">
      <alignment vertical="center"/>
    </xf>
    <xf numFmtId="167" fontId="89" fillId="0" borderId="13" xfId="1" applyNumberFormat="1" applyFont="1" applyBorder="1" applyAlignment="1">
      <alignment vertical="center"/>
    </xf>
    <xf numFmtId="4" fontId="87" fillId="0" borderId="17" xfId="1" applyNumberFormat="1" applyFont="1" applyBorder="1" applyAlignment="1">
      <alignment vertical="center"/>
    </xf>
    <xf numFmtId="167" fontId="89" fillId="0" borderId="17" xfId="1" applyNumberFormat="1" applyFont="1" applyBorder="1" applyAlignment="1">
      <alignment vertical="center"/>
    </xf>
    <xf numFmtId="167" fontId="89" fillId="0" borderId="19" xfId="1" applyNumberFormat="1" applyFont="1" applyBorder="1" applyAlignment="1">
      <alignment vertical="center"/>
    </xf>
    <xf numFmtId="0" fontId="100" fillId="0" borderId="0" xfId="1" applyFont="1"/>
    <xf numFmtId="4" fontId="97" fillId="0" borderId="13" xfId="1" applyNumberFormat="1" applyFont="1" applyBorder="1" applyAlignment="1">
      <alignment vertical="center"/>
    </xf>
    <xf numFmtId="167" fontId="30" fillId="0" borderId="1" xfId="1" applyNumberFormat="1" applyFont="1" applyBorder="1" applyAlignment="1">
      <alignment vertical="center"/>
    </xf>
    <xf numFmtId="4" fontId="30" fillId="0" borderId="1" xfId="1" applyNumberFormat="1" applyFont="1" applyBorder="1" applyAlignment="1">
      <alignment vertical="center"/>
    </xf>
    <xf numFmtId="4" fontId="27" fillId="0" borderId="13" xfId="1" applyNumberFormat="1" applyFont="1" applyBorder="1" applyAlignment="1">
      <alignment vertical="center"/>
    </xf>
    <xf numFmtId="2" fontId="26" fillId="0" borderId="1" xfId="1" applyNumberFormat="1" applyFont="1" applyBorder="1" applyAlignment="1">
      <alignment vertical="center"/>
    </xf>
    <xf numFmtId="2" fontId="26" fillId="0" borderId="13" xfId="1" applyNumberFormat="1" applyFont="1" applyBorder="1" applyAlignment="1">
      <alignment vertical="center"/>
    </xf>
    <xf numFmtId="4" fontId="26" fillId="0" borderId="0" xfId="1" applyNumberFormat="1" applyFont="1" applyAlignment="1">
      <alignment vertical="center"/>
    </xf>
    <xf numFmtId="2" fontId="26" fillId="0" borderId="0" xfId="1" applyNumberFormat="1" applyFont="1" applyAlignment="1">
      <alignment vertical="center"/>
    </xf>
    <xf numFmtId="0" fontId="26" fillId="0" borderId="1" xfId="1" applyFont="1" applyBorder="1" applyAlignment="1">
      <alignment vertical="center"/>
    </xf>
    <xf numFmtId="0" fontId="26" fillId="0" borderId="13" xfId="1" applyFont="1" applyBorder="1" applyAlignment="1">
      <alignment vertical="center"/>
    </xf>
    <xf numFmtId="4" fontId="30" fillId="0" borderId="13" xfId="1" applyNumberFormat="1" applyFont="1" applyBorder="1" applyAlignment="1">
      <alignment vertical="center"/>
    </xf>
    <xf numFmtId="2" fontId="30" fillId="0" borderId="1" xfId="1" applyNumberFormat="1" applyFont="1" applyBorder="1" applyAlignment="1">
      <alignment vertical="center"/>
    </xf>
    <xf numFmtId="2" fontId="30" fillId="0" borderId="13" xfId="1" applyNumberFormat="1" applyFont="1" applyBorder="1" applyAlignment="1">
      <alignment vertical="center"/>
    </xf>
    <xf numFmtId="2" fontId="87" fillId="0" borderId="1" xfId="1" applyNumberFormat="1" applyFont="1" applyBorder="1" applyAlignment="1">
      <alignment vertical="center"/>
    </xf>
    <xf numFmtId="2" fontId="26" fillId="0" borderId="17" xfId="1" applyNumberFormat="1" applyFont="1" applyBorder="1" applyAlignment="1">
      <alignment vertical="center"/>
    </xf>
    <xf numFmtId="167" fontId="26" fillId="0" borderId="1" xfId="1" applyNumberFormat="1" applyFont="1" applyBorder="1" applyAlignment="1">
      <alignment vertical="center"/>
    </xf>
    <xf numFmtId="167" fontId="26" fillId="0" borderId="13" xfId="1" applyNumberFormat="1" applyFont="1" applyBorder="1" applyAlignment="1">
      <alignment vertical="center"/>
    </xf>
    <xf numFmtId="4" fontId="89" fillId="0" borderId="0" xfId="1" applyNumberFormat="1" applyFont="1" applyAlignment="1">
      <alignment vertical="center"/>
    </xf>
    <xf numFmtId="0" fontId="25" fillId="0" borderId="0" xfId="1"/>
    <xf numFmtId="0" fontId="25" fillId="0" borderId="0" xfId="1" applyAlignment="1">
      <alignment horizontal="justify"/>
    </xf>
    <xf numFmtId="4" fontId="93" fillId="0" borderId="0" xfId="840" applyNumberFormat="1" applyFont="1" applyAlignment="1">
      <alignment vertical="center"/>
    </xf>
    <xf numFmtId="4" fontId="27" fillId="0" borderId="0" xfId="840" applyNumberFormat="1" applyFont="1" applyBorder="1" applyAlignment="1">
      <alignment horizontal="center" vertical="center"/>
    </xf>
    <xf numFmtId="0" fontId="26" fillId="0" borderId="20" xfId="881" applyFont="1" applyBorder="1" applyAlignment="1">
      <alignment horizontal="left" vertical="center" wrapText="1"/>
    </xf>
    <xf numFmtId="0" fontId="27" fillId="0" borderId="0" xfId="1" applyFont="1"/>
    <xf numFmtId="0" fontId="27" fillId="0" borderId="1" xfId="1" applyFont="1" applyBorder="1" applyAlignment="1">
      <alignment horizontal="center" vertical="top" wrapText="1"/>
    </xf>
    <xf numFmtId="0" fontId="10" fillId="0" borderId="0" xfId="1248"/>
    <xf numFmtId="4" fontId="10" fillId="0" borderId="0" xfId="1248" applyNumberFormat="1"/>
    <xf numFmtId="0" fontId="108" fillId="0" borderId="0" xfId="1248" applyFont="1"/>
    <xf numFmtId="4" fontId="96" fillId="0" borderId="0" xfId="0" applyNumberFormat="1" applyFont="1" applyFill="1" applyBorder="1" applyAlignment="1">
      <alignment horizontal="center" vertical="center" wrapText="1"/>
    </xf>
    <xf numFmtId="0" fontId="114" fillId="0" borderId="0" xfId="840" applyFont="1" applyFill="1" applyAlignment="1">
      <alignment horizontal="center" vertical="center"/>
    </xf>
    <xf numFmtId="4" fontId="115" fillId="0" borderId="0" xfId="840" applyNumberFormat="1" applyFont="1" applyAlignment="1">
      <alignment horizontal="center" vertical="center"/>
    </xf>
    <xf numFmtId="4" fontId="93" fillId="0" borderId="0" xfId="840" applyNumberFormat="1" applyFont="1" applyAlignment="1">
      <alignment horizontal="center" vertical="center"/>
    </xf>
    <xf numFmtId="0" fontId="27" fillId="0" borderId="0" xfId="840" applyFont="1" applyAlignment="1">
      <alignment horizontal="center" vertical="center"/>
    </xf>
    <xf numFmtId="168" fontId="88" fillId="0" borderId="0" xfId="840" applyNumberFormat="1" applyFont="1" applyAlignment="1">
      <alignment vertical="center" wrapText="1"/>
    </xf>
    <xf numFmtId="168" fontId="88" fillId="0" borderId="0" xfId="840" applyNumberFormat="1" applyFont="1" applyAlignment="1">
      <alignment horizontal="center" vertical="center" wrapText="1"/>
    </xf>
    <xf numFmtId="49" fontId="87" fillId="0" borderId="13" xfId="1" applyNumberFormat="1" applyFont="1" applyBorder="1" applyAlignment="1">
      <alignment horizontal="center" vertical="center" wrapText="1"/>
    </xf>
    <xf numFmtId="49" fontId="87" fillId="0" borderId="14" xfId="1" applyNumberFormat="1" applyFont="1" applyBorder="1" applyAlignment="1">
      <alignment horizontal="center" vertical="center" wrapText="1"/>
    </xf>
    <xf numFmtId="0" fontId="99" fillId="0" borderId="1" xfId="1" applyFont="1" applyBorder="1" applyAlignment="1">
      <alignment horizontal="center" vertical="center"/>
    </xf>
    <xf numFmtId="0" fontId="27" fillId="0" borderId="0" xfId="1" applyFont="1"/>
    <xf numFmtId="0" fontId="31" fillId="0" borderId="0" xfId="1" applyFont="1" applyAlignment="1">
      <alignment horizontal="center"/>
    </xf>
    <xf numFmtId="2" fontId="87" fillId="0" borderId="0" xfId="1" applyNumberFormat="1" applyFont="1" applyAlignment="1">
      <alignment vertical="center"/>
    </xf>
    <xf numFmtId="2" fontId="30" fillId="0" borderId="0" xfId="1" applyNumberFormat="1" applyFont="1" applyAlignment="1">
      <alignment vertical="center"/>
    </xf>
    <xf numFmtId="4" fontId="27" fillId="0" borderId="0" xfId="1" applyNumberFormat="1" applyFont="1" applyAlignment="1">
      <alignment vertical="center"/>
    </xf>
    <xf numFmtId="49" fontId="27" fillId="0" borderId="0" xfId="0" applyNumberFormat="1" applyFont="1" applyAlignment="1">
      <alignment horizontal="center" vertical="center" wrapText="1"/>
    </xf>
    <xf numFmtId="4" fontId="26" fillId="0" borderId="0" xfId="0" applyNumberFormat="1" applyFont="1" applyAlignment="1">
      <alignment horizontal="center" vertical="center"/>
    </xf>
    <xf numFmtId="0" fontId="27" fillId="0" borderId="0" xfId="923" applyFont="1"/>
    <xf numFmtId="167" fontId="27" fillId="0" borderId="0" xfId="923" applyNumberFormat="1" applyFont="1"/>
    <xf numFmtId="1" fontId="27" fillId="0" borderId="0" xfId="923" applyNumberFormat="1" applyFont="1"/>
    <xf numFmtId="0" fontId="26" fillId="0" borderId="0" xfId="984" applyFont="1"/>
    <xf numFmtId="0" fontId="27" fillId="0" borderId="0" xfId="984" applyFont="1"/>
    <xf numFmtId="0" fontId="27" fillId="0" borderId="0" xfId="984" applyFont="1" applyAlignment="1">
      <alignment vertical="top"/>
    </xf>
    <xf numFmtId="0" fontId="91" fillId="0" borderId="0" xfId="984" applyFont="1"/>
    <xf numFmtId="0" fontId="26" fillId="0" borderId="0" xfId="984" applyFont="1" applyAlignment="1">
      <alignment vertical="top"/>
    </xf>
    <xf numFmtId="0" fontId="27" fillId="0" borderId="0" xfId="984" applyFont="1" applyAlignment="1">
      <alignment horizontal="center" vertical="center"/>
    </xf>
    <xf numFmtId="0" fontId="27" fillId="0" borderId="0" xfId="984" applyFont="1" applyAlignment="1">
      <alignment horizontal="center"/>
    </xf>
    <xf numFmtId="0" fontId="26" fillId="0" borderId="0" xfId="984" applyFont="1" applyFill="1" applyAlignment="1">
      <alignment vertical="top"/>
    </xf>
    <xf numFmtId="0" fontId="27" fillId="0" borderId="0" xfId="984" applyFont="1" applyFill="1" applyAlignment="1">
      <alignment vertical="top"/>
    </xf>
    <xf numFmtId="0" fontId="27" fillId="0" borderId="0" xfId="984" applyFont="1" applyFill="1"/>
    <xf numFmtId="168" fontId="31" fillId="0" borderId="0" xfId="1" applyNumberFormat="1" applyFont="1"/>
    <xf numFmtId="0" fontId="88" fillId="0" borderId="0" xfId="985" applyFont="1" applyFill="1"/>
    <xf numFmtId="167" fontId="88" fillId="0" borderId="0" xfId="985" applyNumberFormat="1" applyFont="1" applyFill="1"/>
    <xf numFmtId="168" fontId="88" fillId="0" borderId="0" xfId="985" applyNumberFormat="1" applyFont="1" applyFill="1"/>
    <xf numFmtId="3" fontId="88" fillId="0" borderId="0" xfId="985" applyNumberFormat="1" applyFont="1" applyFill="1"/>
    <xf numFmtId="0" fontId="27" fillId="0" borderId="0" xfId="982" applyFont="1" applyBorder="1" applyAlignment="1">
      <alignment horizontal="center" vertical="center" wrapText="1"/>
    </xf>
    <xf numFmtId="0" fontId="117" fillId="0" borderId="0" xfId="0" applyNumberFormat="1" applyFont="1" applyFill="1" applyBorder="1" applyAlignment="1">
      <alignment vertical="center" wrapText="1"/>
    </xf>
    <xf numFmtId="0" fontId="27" fillId="0" borderId="0" xfId="998" applyFont="1" applyAlignment="1">
      <alignment vertical="center" wrapText="1"/>
    </xf>
    <xf numFmtId="0" fontId="27" fillId="0" borderId="0" xfId="2" applyFont="1" applyAlignment="1">
      <alignment horizontal="center" vertical="center" wrapText="1"/>
    </xf>
    <xf numFmtId="0" fontId="31" fillId="0" borderId="0" xfId="1" applyFont="1" applyAlignment="1">
      <alignment horizontal="center"/>
    </xf>
    <xf numFmtId="0" fontId="88" fillId="0" borderId="0" xfId="1" applyFont="1" applyAlignment="1">
      <alignment wrapText="1"/>
    </xf>
    <xf numFmtId="4" fontId="27" fillId="0" borderId="0" xfId="962" applyNumberFormat="1" applyFont="1" applyAlignment="1">
      <alignment vertical="center" wrapText="1"/>
    </xf>
    <xf numFmtId="0" fontId="27" fillId="0" borderId="0" xfId="985" applyFont="1" applyFill="1"/>
    <xf numFmtId="0" fontId="119" fillId="0" borderId="0" xfId="985" applyFont="1" applyFill="1"/>
    <xf numFmtId="49" fontId="88" fillId="0" borderId="0" xfId="1" applyNumberFormat="1" applyFont="1" applyBorder="1" applyAlignment="1">
      <alignment horizontal="center" vertical="center"/>
    </xf>
    <xf numFmtId="0" fontId="88" fillId="0" borderId="0" xfId="1" applyFont="1" applyBorder="1" applyAlignment="1">
      <alignment horizontal="left" vertical="center" wrapText="1"/>
    </xf>
    <xf numFmtId="0" fontId="27" fillId="0" borderId="0" xfId="982" applyFont="1" applyFill="1" applyBorder="1" applyAlignment="1">
      <alignment horizontal="center" vertical="center" wrapText="1"/>
    </xf>
    <xf numFmtId="0" fontId="28" fillId="0" borderId="0" xfId="0" applyFont="1" applyFill="1" applyBorder="1" applyAlignment="1">
      <alignment horizontal="center" vertical="center" wrapText="1"/>
    </xf>
    <xf numFmtId="0" fontId="0" fillId="0" borderId="0" xfId="0" applyBorder="1" applyAlignment="1">
      <alignment horizontal="center" vertical="center" wrapText="1"/>
    </xf>
    <xf numFmtId="168" fontId="88" fillId="0" borderId="0" xfId="840" applyNumberFormat="1" applyFont="1" applyAlignment="1">
      <alignment wrapText="1"/>
    </xf>
    <xf numFmtId="2" fontId="88" fillId="0" borderId="0" xfId="985" applyNumberFormat="1" applyFont="1" applyFill="1"/>
    <xf numFmtId="4" fontId="28" fillId="0" borderId="0" xfId="0" applyNumberFormat="1" applyFont="1" applyFill="1" applyBorder="1" applyAlignment="1">
      <alignment horizontal="center" vertical="center" wrapText="1"/>
    </xf>
    <xf numFmtId="4" fontId="93" fillId="0" borderId="0" xfId="840" applyNumberFormat="1" applyFont="1" applyFill="1" applyAlignment="1">
      <alignment vertical="center"/>
    </xf>
    <xf numFmtId="4" fontId="88" fillId="0" borderId="0" xfId="985" applyNumberFormat="1" applyFont="1" applyFill="1"/>
    <xf numFmtId="0" fontId="88" fillId="0" borderId="0" xfId="985" applyFont="1" applyFill="1" applyAlignment="1">
      <alignment wrapText="1"/>
    </xf>
    <xf numFmtId="0" fontId="27" fillId="0" borderId="0" xfId="1" applyFont="1"/>
    <xf numFmtId="0" fontId="89" fillId="0" borderId="0" xfId="1" applyFont="1"/>
    <xf numFmtId="0" fontId="26" fillId="0" borderId="0" xfId="1" applyFont="1" applyAlignment="1">
      <alignment wrapText="1"/>
    </xf>
    <xf numFmtId="168" fontId="27" fillId="0" borderId="1" xfId="1" applyNumberFormat="1" applyFont="1" applyBorder="1" applyAlignment="1">
      <alignment horizontal="center" vertical="center"/>
    </xf>
    <xf numFmtId="0" fontId="27" fillId="0" borderId="0" xfId="1" applyFont="1"/>
    <xf numFmtId="0" fontId="31" fillId="0" borderId="0" xfId="1" applyFont="1" applyFill="1" applyAlignment="1">
      <alignment horizontal="justify"/>
    </xf>
    <xf numFmtId="0" fontId="31" fillId="0" borderId="0" xfId="1" applyFont="1" applyFill="1" applyAlignment="1">
      <alignment wrapText="1"/>
    </xf>
    <xf numFmtId="167" fontId="31" fillId="0" borderId="0" xfId="1" applyNumberFormat="1" applyFont="1" applyFill="1"/>
    <xf numFmtId="2" fontId="31" fillId="0" borderId="0" xfId="1" applyNumberFormat="1" applyFont="1" applyFill="1"/>
    <xf numFmtId="2" fontId="31" fillId="0" borderId="0" xfId="1" applyNumberFormat="1" applyFont="1" applyFill="1" applyAlignment="1">
      <alignment horizontal="justify"/>
    </xf>
    <xf numFmtId="0" fontId="4" fillId="0" borderId="0" xfId="1261"/>
    <xf numFmtId="167" fontId="4" fillId="0" borderId="0" xfId="1261" applyNumberFormat="1"/>
    <xf numFmtId="0" fontId="27" fillId="0" borderId="0" xfId="1" applyFont="1" applyBorder="1" applyAlignment="1">
      <alignment horizontal="center" vertical="center"/>
    </xf>
    <xf numFmtId="0" fontId="31" fillId="0" borderId="28" xfId="1" applyFont="1" applyBorder="1" applyAlignment="1">
      <alignment horizontal="center" vertical="center"/>
    </xf>
    <xf numFmtId="0" fontId="27" fillId="0" borderId="28" xfId="1" applyFont="1" applyFill="1" applyBorder="1" applyAlignment="1">
      <alignment horizontal="left" vertical="center" wrapText="1"/>
    </xf>
    <xf numFmtId="0" fontId="27" fillId="0" borderId="28" xfId="1" applyFont="1" applyBorder="1" applyAlignment="1">
      <alignment horizontal="center" vertical="center" wrapText="1"/>
    </xf>
    <xf numFmtId="0" fontId="27" fillId="0" borderId="28" xfId="1" applyFont="1" applyBorder="1" applyAlignment="1">
      <alignment horizontal="center" vertical="center"/>
    </xf>
    <xf numFmtId="0" fontId="27" fillId="0" borderId="28" xfId="1" applyFont="1" applyBorder="1" applyAlignment="1">
      <alignment horizontal="left" vertical="center" wrapText="1"/>
    </xf>
    <xf numFmtId="0" fontId="27" fillId="0" borderId="28" xfId="1" applyFont="1" applyBorder="1"/>
    <xf numFmtId="0" fontId="31" fillId="0" borderId="16" xfId="1" applyFont="1" applyBorder="1" applyAlignment="1">
      <alignment horizontal="center" vertical="center"/>
    </xf>
    <xf numFmtId="0" fontId="120" fillId="0" borderId="16" xfId="1" applyFont="1" applyBorder="1" applyAlignment="1">
      <alignment horizontal="left" vertical="center" wrapText="1"/>
    </xf>
    <xf numFmtId="0" fontId="120" fillId="0" borderId="16" xfId="1" applyFont="1" applyBorder="1" applyAlignment="1">
      <alignment horizontal="center" vertical="center" wrapText="1"/>
    </xf>
    <xf numFmtId="0" fontId="120" fillId="0" borderId="16" xfId="1" applyFont="1" applyBorder="1" applyAlignment="1">
      <alignment horizontal="center" vertical="center"/>
    </xf>
    <xf numFmtId="0" fontId="120" fillId="0" borderId="17" xfId="1" applyFont="1" applyBorder="1" applyAlignment="1">
      <alignment horizontal="center" vertical="center"/>
    </xf>
    <xf numFmtId="0" fontId="121" fillId="0" borderId="17" xfId="1" applyFont="1" applyBorder="1" applyAlignment="1">
      <alignment horizontal="center" vertical="center"/>
    </xf>
    <xf numFmtId="0" fontId="120" fillId="0" borderId="17" xfId="1" applyFont="1" applyBorder="1" applyAlignment="1">
      <alignment horizontal="justify" vertical="center"/>
    </xf>
    <xf numFmtId="0" fontId="31" fillId="0" borderId="0" xfId="1" applyFont="1" applyBorder="1" applyAlignment="1">
      <alignment horizontal="center" vertical="center"/>
    </xf>
    <xf numFmtId="0" fontId="120" fillId="0" borderId="0" xfId="1" applyFont="1" applyBorder="1" applyAlignment="1">
      <alignment horizontal="left" vertical="center" wrapText="1"/>
    </xf>
    <xf numFmtId="0" fontId="120" fillId="0" borderId="0" xfId="1" applyFont="1" applyBorder="1" applyAlignment="1">
      <alignment horizontal="center" vertical="center" wrapText="1"/>
    </xf>
    <xf numFmtId="0" fontId="120" fillId="0" borderId="0" xfId="1" applyFont="1" applyBorder="1" applyAlignment="1">
      <alignment horizontal="center" vertical="center"/>
    </xf>
    <xf numFmtId="0" fontId="121" fillId="0" borderId="0" xfId="1" applyFont="1" applyBorder="1" applyAlignment="1">
      <alignment horizontal="center" vertical="center"/>
    </xf>
    <xf numFmtId="0" fontId="120" fillId="0" borderId="0" xfId="1" applyFont="1" applyBorder="1" applyAlignment="1">
      <alignment horizontal="justify" vertical="center"/>
    </xf>
    <xf numFmtId="49" fontId="27" fillId="0" borderId="0" xfId="1" applyNumberFormat="1" applyFont="1" applyBorder="1" applyAlignment="1">
      <alignment horizontal="center" vertical="center"/>
    </xf>
    <xf numFmtId="0" fontId="27" fillId="0" borderId="0" xfId="1" applyFont="1" applyBorder="1" applyAlignment="1">
      <alignment vertical="center" wrapText="1"/>
    </xf>
    <xf numFmtId="0" fontId="27" fillId="0" borderId="1" xfId="1" applyFont="1" applyBorder="1"/>
    <xf numFmtId="168" fontId="27" fillId="29" borderId="1" xfId="1" applyNumberFormat="1" applyFont="1" applyFill="1" applyBorder="1" applyAlignment="1">
      <alignment horizontal="center" vertical="center"/>
    </xf>
    <xf numFmtId="167" fontId="27" fillId="0" borderId="0" xfId="1" applyNumberFormat="1" applyFont="1"/>
    <xf numFmtId="0" fontId="25" fillId="3" borderId="0" xfId="1" applyFill="1"/>
    <xf numFmtId="0" fontId="107" fillId="0" borderId="0" xfId="1263" applyFont="1"/>
    <xf numFmtId="0" fontId="107" fillId="0" borderId="0" xfId="1263" applyFont="1" applyAlignment="1">
      <alignment vertical="center"/>
    </xf>
    <xf numFmtId="0" fontId="110" fillId="0" borderId="0" xfId="1263" applyFont="1" applyAlignment="1">
      <alignment horizontal="justify" wrapText="1"/>
    </xf>
    <xf numFmtId="0" fontId="111" fillId="0" borderId="0" xfId="1263" applyFont="1" applyAlignment="1">
      <alignment horizontal="justify" wrapText="1"/>
    </xf>
    <xf numFmtId="0" fontId="112" fillId="0" borderId="0" xfId="1263" applyFont="1" applyAlignment="1">
      <alignment horizontal="justify" wrapText="1"/>
    </xf>
    <xf numFmtId="0" fontId="113" fillId="0" borderId="0" xfId="1263" applyFont="1" applyAlignment="1">
      <alignment horizontal="justify" wrapText="1"/>
    </xf>
    <xf numFmtId="0" fontId="113" fillId="0" borderId="0" xfId="1263" applyFont="1" applyAlignment="1">
      <alignment horizontal="justify" vertical="top" wrapText="1"/>
    </xf>
    <xf numFmtId="0" fontId="91" fillId="0" borderId="0" xfId="1263" applyFont="1"/>
    <xf numFmtId="0" fontId="91" fillId="0" borderId="0" xfId="1263" applyFont="1" applyAlignment="1">
      <alignment horizontal="left"/>
    </xf>
    <xf numFmtId="0" fontId="91" fillId="0" borderId="0" xfId="1263" applyFont="1" applyAlignment="1">
      <alignment horizontal="justify"/>
    </xf>
    <xf numFmtId="0" fontId="3" fillId="0" borderId="0" xfId="1264" applyFill="1"/>
    <xf numFmtId="0" fontId="3" fillId="0" borderId="0" xfId="1264"/>
    <xf numFmtId="0" fontId="108" fillId="0" borderId="0" xfId="1264" applyFont="1" applyFill="1"/>
    <xf numFmtId="0" fontId="108" fillId="0" borderId="0" xfId="1264" applyFont="1"/>
    <xf numFmtId="0" fontId="3" fillId="0" borderId="0" xfId="1264" applyFill="1" applyAlignment="1">
      <alignment horizontal="center"/>
    </xf>
    <xf numFmtId="0" fontId="3" fillId="0" borderId="0" xfId="1264" applyFill="1" applyAlignment="1">
      <alignment horizontal="justify"/>
    </xf>
    <xf numFmtId="0" fontId="3" fillId="0" borderId="0" xfId="1262" applyFill="1"/>
    <xf numFmtId="0" fontId="3" fillId="0" borderId="0" xfId="1262"/>
    <xf numFmtId="167" fontId="3" fillId="0" borderId="0" xfId="1262" applyNumberFormat="1"/>
    <xf numFmtId="49" fontId="88" fillId="0" borderId="0" xfId="840" applyNumberFormat="1" applyFont="1" applyAlignment="1">
      <alignment wrapText="1"/>
    </xf>
    <xf numFmtId="0" fontId="27" fillId="0" borderId="0" xfId="1" applyFont="1"/>
    <xf numFmtId="0" fontId="27" fillId="0" borderId="0" xfId="1" applyFont="1" applyAlignment="1">
      <alignment vertical="center"/>
    </xf>
    <xf numFmtId="0" fontId="89" fillId="0" borderId="0" xfId="1" applyFont="1"/>
    <xf numFmtId="0" fontId="97" fillId="0" borderId="0" xfId="1" applyFont="1" applyAlignment="1">
      <alignment horizontal="center" vertical="center" wrapText="1"/>
    </xf>
    <xf numFmtId="0" fontId="2" fillId="0" borderId="0" xfId="1265"/>
    <xf numFmtId="168" fontId="89" fillId="0" borderId="0" xfId="1" applyNumberFormat="1" applyFont="1" applyBorder="1" applyAlignment="1">
      <alignment horizontal="center" vertical="center"/>
    </xf>
    <xf numFmtId="0" fontId="2" fillId="0" borderId="0" xfId="1266"/>
    <xf numFmtId="167" fontId="2" fillId="0" borderId="0" xfId="1266" applyNumberFormat="1"/>
    <xf numFmtId="0" fontId="88" fillId="0" borderId="0" xfId="985" applyFont="1" applyFill="1" applyAlignment="1">
      <alignment horizontal="left" vertical="top"/>
    </xf>
    <xf numFmtId="0" fontId="89" fillId="0" borderId="0" xfId="821" applyFont="1" applyAlignment="1">
      <alignment horizontal="left" vertical="center"/>
    </xf>
    <xf numFmtId="0" fontId="89" fillId="0" borderId="0" xfId="821" applyFont="1" applyAlignment="1">
      <alignment horizontal="justify"/>
    </xf>
    <xf numFmtId="0" fontId="89" fillId="0" borderId="0" xfId="821" applyFont="1" applyAlignment="1">
      <alignment horizontal="left"/>
    </xf>
    <xf numFmtId="0" fontId="28" fillId="0" borderId="0" xfId="1" applyFont="1"/>
    <xf numFmtId="0" fontId="1" fillId="0" borderId="0" xfId="1269"/>
    <xf numFmtId="0" fontId="1" fillId="0" borderId="0" xfId="1270"/>
    <xf numFmtId="167" fontId="1" fillId="0" borderId="0" xfId="1270" applyNumberFormat="1"/>
    <xf numFmtId="0" fontId="27" fillId="0" borderId="0" xfId="1" applyFont="1"/>
    <xf numFmtId="0" fontId="122" fillId="0" borderId="1" xfId="1" applyFont="1" applyBorder="1" applyAlignment="1">
      <alignment horizontal="center" vertical="center" wrapText="1"/>
    </xf>
    <xf numFmtId="168" fontId="122" fillId="0" borderId="1" xfId="1" applyNumberFormat="1" applyFont="1" applyBorder="1" applyAlignment="1">
      <alignment horizontal="center" vertical="center" wrapText="1"/>
    </xf>
    <xf numFmtId="0" fontId="122" fillId="0" borderId="1" xfId="1" applyFont="1" applyBorder="1" applyAlignment="1">
      <alignment horizontal="left" vertical="center" wrapText="1"/>
    </xf>
    <xf numFmtId="49" fontId="122" fillId="0" borderId="1" xfId="1" applyNumberFormat="1" applyFont="1" applyBorder="1" applyAlignment="1">
      <alignment horizontal="center" vertical="center" wrapText="1"/>
    </xf>
    <xf numFmtId="0" fontId="123" fillId="0" borderId="1" xfId="1" applyFont="1" applyBorder="1" applyAlignment="1">
      <alignment horizontal="left" vertical="center" wrapText="1"/>
    </xf>
    <xf numFmtId="49" fontId="123" fillId="0" borderId="1" xfId="1" applyNumberFormat="1" applyFont="1" applyBorder="1" applyAlignment="1">
      <alignment horizontal="center" vertical="center" wrapText="1"/>
    </xf>
    <xf numFmtId="0" fontId="123" fillId="0" borderId="1" xfId="1" applyFont="1" applyBorder="1" applyAlignment="1">
      <alignment horizontal="center" vertical="center" wrapText="1"/>
    </xf>
    <xf numFmtId="0" fontId="123" fillId="0" borderId="1" xfId="1" applyFont="1" applyBorder="1" applyAlignment="1">
      <alignment vertical="center" wrapText="1"/>
    </xf>
    <xf numFmtId="49" fontId="124" fillId="0" borderId="1" xfId="1" applyNumberFormat="1" applyFont="1" applyBorder="1" applyAlignment="1">
      <alignment horizontal="center" vertical="center" wrapText="1"/>
    </xf>
    <xf numFmtId="0" fontId="124" fillId="3" borderId="1" xfId="1" applyFont="1" applyFill="1" applyBorder="1" applyAlignment="1">
      <alignment horizontal="left" vertical="center" wrapText="1"/>
    </xf>
    <xf numFmtId="0" fontId="124" fillId="0" borderId="1" xfId="1" applyFont="1" applyBorder="1" applyAlignment="1">
      <alignment horizontal="left" vertical="center" wrapText="1"/>
    </xf>
    <xf numFmtId="0" fontId="124" fillId="3" borderId="1" xfId="1" applyFont="1" applyFill="1" applyBorder="1" applyAlignment="1">
      <alignment vertical="center" wrapText="1"/>
    </xf>
    <xf numFmtId="49" fontId="124" fillId="0" borderId="1" xfId="1" applyNumberFormat="1" applyFont="1" applyBorder="1" applyAlignment="1">
      <alignment horizontal="center" vertical="center"/>
    </xf>
    <xf numFmtId="0" fontId="124" fillId="0" borderId="1" xfId="1" applyFont="1" applyBorder="1" applyAlignment="1">
      <alignment vertical="center" wrapText="1"/>
    </xf>
    <xf numFmtId="0" fontId="124" fillId="3" borderId="1" xfId="1" applyFont="1" applyFill="1" applyBorder="1" applyAlignment="1">
      <alignment horizontal="left" vertical="center"/>
    </xf>
    <xf numFmtId="0" fontId="125" fillId="3" borderId="1" xfId="1" applyFont="1" applyFill="1" applyBorder="1" applyAlignment="1">
      <alignment vertical="center"/>
    </xf>
    <xf numFmtId="49" fontId="123" fillId="0" borderId="1" xfId="1" applyNumberFormat="1" applyFont="1" applyBorder="1" applyAlignment="1">
      <alignment horizontal="center" vertical="center"/>
    </xf>
    <xf numFmtId="0" fontId="124" fillId="3" borderId="1" xfId="1" applyFont="1" applyFill="1" applyBorder="1" applyAlignment="1">
      <alignment vertical="center"/>
    </xf>
    <xf numFmtId="0" fontId="124" fillId="0" borderId="1" xfId="1" applyFont="1" applyBorder="1"/>
    <xf numFmtId="0" fontId="123" fillId="0" borderId="1" xfId="1" applyFont="1" applyBorder="1" applyAlignment="1">
      <alignment horizontal="center" vertical="center"/>
    </xf>
    <xf numFmtId="0" fontId="126" fillId="0" borderId="1" xfId="0" applyFont="1" applyBorder="1" applyAlignment="1">
      <alignment vertical="center" wrapText="1"/>
    </xf>
    <xf numFmtId="49" fontId="126" fillId="0" borderId="1" xfId="1" applyNumberFormat="1" applyFont="1" applyBorder="1" applyAlignment="1">
      <alignment horizontal="center" vertical="center"/>
    </xf>
    <xf numFmtId="0" fontId="126" fillId="0" borderId="1" xfId="1" applyFont="1" applyBorder="1" applyAlignment="1">
      <alignment horizontal="center" vertical="center"/>
    </xf>
    <xf numFmtId="0" fontId="123" fillId="0" borderId="1" xfId="0" applyFont="1" applyBorder="1" applyAlignment="1">
      <alignment vertical="center" wrapText="1"/>
    </xf>
    <xf numFmtId="3" fontId="123" fillId="0" borderId="1" xfId="1" applyNumberFormat="1" applyFont="1" applyBorder="1" applyAlignment="1">
      <alignment horizontal="center" vertical="center"/>
    </xf>
    <xf numFmtId="0" fontId="126" fillId="0" borderId="0" xfId="1" applyFont="1" applyFill="1" applyAlignment="1">
      <alignment horizontal="center" vertical="center"/>
    </xf>
    <xf numFmtId="0" fontId="126" fillId="0" borderId="0" xfId="1" applyFont="1" applyFill="1" applyAlignment="1">
      <alignment vertical="center" wrapText="1"/>
    </xf>
    <xf numFmtId="168" fontId="123" fillId="0" borderId="0" xfId="1" applyNumberFormat="1" applyFont="1" applyFill="1" applyAlignment="1">
      <alignment vertical="center"/>
    </xf>
    <xf numFmtId="0" fontId="126" fillId="0" borderId="0" xfId="878" applyFont="1" applyFill="1" applyAlignment="1">
      <alignment vertical="center"/>
    </xf>
    <xf numFmtId="0" fontId="126" fillId="0" borderId="0" xfId="1" applyFont="1" applyFill="1" applyAlignment="1">
      <alignment vertical="center"/>
    </xf>
    <xf numFmtId="0" fontId="126" fillId="0" borderId="0" xfId="1" applyFont="1" applyFill="1"/>
    <xf numFmtId="0" fontId="126" fillId="0" borderId="0" xfId="878" applyFont="1" applyFill="1" applyAlignment="1">
      <alignment horizontal="right" vertical="center"/>
    </xf>
    <xf numFmtId="0" fontId="123" fillId="0" borderId="0" xfId="1" applyFont="1" applyFill="1" applyAlignment="1">
      <alignment vertical="center"/>
    </xf>
    <xf numFmtId="168" fontId="122" fillId="0" borderId="1" xfId="1" applyNumberFormat="1" applyFont="1" applyFill="1" applyBorder="1" applyAlignment="1">
      <alignment horizontal="center" vertical="center" wrapText="1"/>
    </xf>
    <xf numFmtId="49" fontId="122" fillId="0" borderId="1" xfId="1" applyNumberFormat="1" applyFont="1" applyFill="1" applyBorder="1" applyAlignment="1">
      <alignment vertical="center" wrapText="1"/>
    </xf>
    <xf numFmtId="49" fontId="122" fillId="0" borderId="1" xfId="1" applyNumberFormat="1" applyFont="1" applyFill="1" applyBorder="1" applyAlignment="1">
      <alignment horizontal="center" vertical="center" wrapText="1"/>
    </xf>
    <xf numFmtId="0" fontId="122" fillId="0" borderId="1" xfId="1" applyFont="1" applyFill="1" applyBorder="1" applyAlignment="1">
      <alignment vertical="center" wrapText="1"/>
    </xf>
    <xf numFmtId="0" fontId="123" fillId="0" borderId="1" xfId="1" applyFont="1" applyFill="1" applyBorder="1" applyAlignment="1">
      <alignment vertical="center" wrapText="1"/>
    </xf>
    <xf numFmtId="168" fontId="123" fillId="0" borderId="1" xfId="1" applyNumberFormat="1" applyFont="1" applyFill="1" applyBorder="1" applyAlignment="1">
      <alignment horizontal="center" vertical="center" wrapText="1"/>
    </xf>
    <xf numFmtId="168" fontId="123" fillId="3" borderId="1" xfId="1" applyNumberFormat="1" applyFont="1" applyFill="1" applyBorder="1" applyAlignment="1">
      <alignment horizontal="center" vertical="center" wrapText="1"/>
    </xf>
    <xf numFmtId="4" fontId="123" fillId="0" borderId="1" xfId="1" applyNumberFormat="1" applyFont="1" applyFill="1" applyBorder="1" applyAlignment="1">
      <alignment vertical="center"/>
    </xf>
    <xf numFmtId="4" fontId="123" fillId="0" borderId="1" xfId="1" applyNumberFormat="1" applyFont="1" applyFill="1" applyBorder="1" applyAlignment="1">
      <alignment vertical="center" wrapText="1"/>
    </xf>
    <xf numFmtId="0" fontId="123" fillId="0" borderId="1" xfId="1" applyFont="1" applyFill="1" applyBorder="1" applyAlignment="1">
      <alignment vertical="center"/>
    </xf>
    <xf numFmtId="0" fontId="123" fillId="0" borderId="1" xfId="1" applyFont="1" applyFill="1" applyBorder="1" applyAlignment="1">
      <alignment horizontal="right" vertical="center" wrapText="1"/>
    </xf>
    <xf numFmtId="0" fontId="124" fillId="0" borderId="1" xfId="1" applyFont="1" applyFill="1" applyBorder="1" applyAlignment="1">
      <alignment horizontal="left" vertical="top" wrapText="1"/>
    </xf>
    <xf numFmtId="168" fontId="124" fillId="0" borderId="1" xfId="1" applyNumberFormat="1" applyFont="1" applyFill="1" applyBorder="1" applyAlignment="1">
      <alignment horizontal="center" vertical="center" wrapText="1"/>
    </xf>
    <xf numFmtId="0" fontId="124" fillId="0" borderId="1" xfId="1" applyFont="1" applyFill="1" applyBorder="1" applyAlignment="1">
      <alignment horizontal="left" vertical="center" wrapText="1"/>
    </xf>
    <xf numFmtId="168" fontId="126" fillId="0" borderId="1" xfId="1" applyNumberFormat="1" applyFont="1" applyFill="1" applyBorder="1" applyAlignment="1">
      <alignment horizontal="center" vertical="center" wrapText="1"/>
    </xf>
    <xf numFmtId="4" fontId="122" fillId="0" borderId="1" xfId="1" applyNumberFormat="1" applyFont="1" applyFill="1" applyBorder="1" applyAlignment="1">
      <alignment vertical="center"/>
    </xf>
    <xf numFmtId="0" fontId="124" fillId="0" borderId="1" xfId="1" applyFont="1" applyFill="1" applyBorder="1" applyAlignment="1">
      <alignment vertical="center" wrapText="1"/>
    </xf>
    <xf numFmtId="168" fontId="124" fillId="0" borderId="1" xfId="1" applyNumberFormat="1" applyFont="1" applyFill="1" applyBorder="1" applyAlignment="1">
      <alignment horizontal="center" vertical="center"/>
    </xf>
    <xf numFmtId="167" fontId="124" fillId="0" borderId="1" xfId="1" applyNumberFormat="1" applyFont="1" applyFill="1" applyBorder="1" applyAlignment="1">
      <alignment vertical="center"/>
    </xf>
    <xf numFmtId="4" fontId="124" fillId="0" borderId="1" xfId="1" applyNumberFormat="1" applyFont="1" applyFill="1" applyBorder="1" applyAlignment="1">
      <alignment vertical="center"/>
    </xf>
    <xf numFmtId="0" fontId="124" fillId="0" borderId="1" xfId="1" applyFont="1" applyFill="1" applyBorder="1"/>
    <xf numFmtId="167" fontId="126" fillId="0" borderId="1" xfId="1" applyNumberFormat="1" applyFont="1" applyFill="1" applyBorder="1" applyAlignment="1">
      <alignment vertical="center"/>
    </xf>
    <xf numFmtId="4" fontId="126" fillId="0" borderId="1" xfId="1" applyNumberFormat="1" applyFont="1" applyFill="1" applyBorder="1" applyAlignment="1">
      <alignment vertical="center"/>
    </xf>
    <xf numFmtId="0" fontId="126" fillId="0" borderId="1" xfId="1" applyFont="1" applyFill="1" applyBorder="1"/>
    <xf numFmtId="168" fontId="123" fillId="0" borderId="1" xfId="1" applyNumberFormat="1" applyFont="1" applyFill="1" applyBorder="1" applyAlignment="1">
      <alignment vertical="center"/>
    </xf>
    <xf numFmtId="168" fontId="122" fillId="0" borderId="1" xfId="1" applyNumberFormat="1" applyFont="1" applyFill="1" applyBorder="1" applyAlignment="1">
      <alignment vertical="center"/>
    </xf>
    <xf numFmtId="168" fontId="124" fillId="0" borderId="1" xfId="1" applyNumberFormat="1" applyFont="1" applyFill="1" applyBorder="1" applyAlignment="1">
      <alignment vertical="center"/>
    </xf>
    <xf numFmtId="168" fontId="126" fillId="0" borderId="1" xfId="1" applyNumberFormat="1" applyFont="1" applyFill="1" applyBorder="1" applyAlignment="1">
      <alignment vertical="center"/>
    </xf>
    <xf numFmtId="0" fontId="123" fillId="3" borderId="1" xfId="1" applyFont="1" applyFill="1" applyBorder="1" applyAlignment="1">
      <alignment horizontal="left" vertical="center" wrapText="1"/>
    </xf>
    <xf numFmtId="168" fontId="123" fillId="3" borderId="1" xfId="1" applyNumberFormat="1" applyFont="1" applyFill="1" applyBorder="1" applyAlignment="1">
      <alignment horizontal="center" vertical="center"/>
    </xf>
    <xf numFmtId="2" fontId="123" fillId="0" borderId="1" xfId="1" applyNumberFormat="1" applyFont="1" applyFill="1" applyBorder="1" applyAlignment="1">
      <alignment vertical="center"/>
    </xf>
    <xf numFmtId="0" fontId="123" fillId="3" borderId="1" xfId="1" applyFont="1" applyFill="1" applyBorder="1" applyAlignment="1">
      <alignment horizontal="right" vertical="center" wrapText="1"/>
    </xf>
    <xf numFmtId="168" fontId="124" fillId="3" borderId="1" xfId="1" applyNumberFormat="1" applyFont="1" applyFill="1" applyBorder="1" applyAlignment="1">
      <alignment horizontal="center" vertical="center" wrapText="1"/>
    </xf>
    <xf numFmtId="168" fontId="124" fillId="3" borderId="1" xfId="1" applyNumberFormat="1" applyFont="1" applyFill="1" applyBorder="1" applyAlignment="1">
      <alignment horizontal="center" vertical="center"/>
    </xf>
    <xf numFmtId="49" fontId="124" fillId="3" borderId="1" xfId="1" applyNumberFormat="1" applyFont="1" applyFill="1" applyBorder="1" applyAlignment="1">
      <alignment horizontal="center" vertical="center" wrapText="1"/>
    </xf>
    <xf numFmtId="168" fontId="123" fillId="0" borderId="1" xfId="1" applyNumberFormat="1" applyFont="1" applyFill="1" applyBorder="1" applyAlignment="1">
      <alignment horizontal="center" vertical="center"/>
    </xf>
    <xf numFmtId="0" fontId="125" fillId="0" borderId="1" xfId="1" applyFont="1" applyFill="1" applyBorder="1"/>
    <xf numFmtId="0" fontId="123" fillId="0" borderId="1" xfId="1" applyFont="1" applyFill="1" applyBorder="1" applyAlignment="1">
      <alignment horizontal="left" vertical="center" wrapText="1"/>
    </xf>
    <xf numFmtId="2" fontId="123" fillId="3" borderId="1" xfId="1" applyNumberFormat="1" applyFont="1" applyFill="1" applyBorder="1" applyAlignment="1">
      <alignment vertical="center"/>
    </xf>
    <xf numFmtId="4" fontId="123" fillId="3" borderId="1" xfId="1" applyNumberFormat="1" applyFont="1" applyFill="1" applyBorder="1" applyAlignment="1">
      <alignment vertical="center"/>
    </xf>
    <xf numFmtId="0" fontId="123" fillId="3" borderId="1" xfId="1" applyFont="1" applyFill="1" applyBorder="1" applyAlignment="1">
      <alignment vertical="center"/>
    </xf>
    <xf numFmtId="0" fontId="123" fillId="0" borderId="1" xfId="1" applyFont="1" applyFill="1" applyBorder="1" applyAlignment="1">
      <alignment vertical="top" wrapText="1"/>
    </xf>
    <xf numFmtId="2" fontId="124" fillId="0" borderId="1" xfId="1" applyNumberFormat="1" applyFont="1" applyFill="1" applyBorder="1" applyAlignment="1">
      <alignment vertical="center"/>
    </xf>
    <xf numFmtId="0" fontId="126" fillId="0" borderId="1" xfId="1" applyFont="1" applyFill="1" applyBorder="1" applyAlignment="1">
      <alignment vertical="center"/>
    </xf>
    <xf numFmtId="0" fontId="123" fillId="3" borderId="1" xfId="1" applyFont="1" applyFill="1" applyBorder="1" applyAlignment="1">
      <alignment vertical="center" wrapText="1"/>
    </xf>
    <xf numFmtId="0" fontId="126" fillId="3" borderId="1" xfId="1" applyFont="1" applyFill="1" applyBorder="1"/>
    <xf numFmtId="2" fontId="122" fillId="3" borderId="1" xfId="1" applyNumberFormat="1" applyFont="1" applyFill="1" applyBorder="1" applyAlignment="1">
      <alignment vertical="center"/>
    </xf>
    <xf numFmtId="2" fontId="124" fillId="3" borderId="1" xfId="1" applyNumberFormat="1" applyFont="1" applyFill="1" applyBorder="1" applyAlignment="1">
      <alignment vertical="center"/>
    </xf>
    <xf numFmtId="4" fontId="126" fillId="3" borderId="1" xfId="1" applyNumberFormat="1" applyFont="1" applyFill="1" applyBorder="1" applyAlignment="1">
      <alignment vertical="center"/>
    </xf>
    <xf numFmtId="4" fontId="123" fillId="3" borderId="1" xfId="1" applyNumberFormat="1" applyFont="1" applyFill="1" applyBorder="1" applyAlignment="1">
      <alignment horizontal="center" vertical="center"/>
    </xf>
    <xf numFmtId="2" fontId="122" fillId="0" borderId="1" xfId="1" applyNumberFormat="1" applyFont="1" applyFill="1" applyBorder="1" applyAlignment="1">
      <alignment vertical="center"/>
    </xf>
    <xf numFmtId="167" fontId="123" fillId="0" borderId="1" xfId="1" applyNumberFormat="1" applyFont="1" applyFill="1" applyBorder="1" applyAlignment="1">
      <alignment vertical="center"/>
    </xf>
    <xf numFmtId="168" fontId="123" fillId="28" borderId="1" xfId="1" applyNumberFormat="1" applyFont="1" applyFill="1" applyBorder="1" applyAlignment="1">
      <alignment horizontal="center" vertical="center" wrapText="1"/>
    </xf>
    <xf numFmtId="168" fontId="126" fillId="0" borderId="1" xfId="1" applyNumberFormat="1" applyFont="1" applyFill="1" applyBorder="1"/>
    <xf numFmtId="4" fontId="123" fillId="0" borderId="1" xfId="1" applyNumberFormat="1" applyFont="1" applyFill="1" applyBorder="1" applyAlignment="1">
      <alignment horizontal="center" vertical="center"/>
    </xf>
    <xf numFmtId="4" fontId="124" fillId="0" borderId="1" xfId="1" applyNumberFormat="1" applyFont="1" applyFill="1" applyBorder="1" applyAlignment="1">
      <alignment horizontal="center" vertical="center"/>
    </xf>
    <xf numFmtId="0" fontId="123" fillId="3" borderId="1" xfId="1" applyFont="1" applyFill="1" applyBorder="1" applyAlignment="1">
      <alignment horizontal="center" vertical="center" wrapText="1"/>
    </xf>
    <xf numFmtId="49" fontId="123" fillId="0" borderId="1" xfId="1" applyNumberFormat="1" applyFont="1" applyFill="1" applyBorder="1" applyAlignment="1">
      <alignment horizontal="center" vertical="center" wrapText="1"/>
    </xf>
    <xf numFmtId="0" fontId="126" fillId="0" borderId="0" xfId="1" applyFont="1" applyAlignment="1">
      <alignment horizontal="center" vertical="center"/>
    </xf>
    <xf numFmtId="0" fontId="126" fillId="0" borderId="0" xfId="1" applyFont="1"/>
    <xf numFmtId="0" fontId="126" fillId="0" borderId="0" xfId="1" applyFont="1" applyAlignment="1">
      <alignment horizontal="justify"/>
    </xf>
    <xf numFmtId="0" fontId="126" fillId="0" borderId="0" xfId="1" applyFont="1" applyAlignment="1">
      <alignment horizontal="right"/>
    </xf>
    <xf numFmtId="49" fontId="126" fillId="0" borderId="1" xfId="1" applyNumberFormat="1" applyFont="1" applyBorder="1" applyAlignment="1">
      <alignment horizontal="center" vertical="center" wrapText="1"/>
    </xf>
    <xf numFmtId="0" fontId="126" fillId="0" borderId="1" xfId="1" applyFont="1" applyBorder="1" applyAlignment="1">
      <alignment horizontal="center" vertical="center" wrapText="1"/>
    </xf>
    <xf numFmtId="2" fontId="126" fillId="0" borderId="1" xfId="1" applyNumberFormat="1" applyFont="1" applyBorder="1" applyAlignment="1">
      <alignment horizontal="center" vertical="center" wrapText="1"/>
    </xf>
    <xf numFmtId="167" fontId="126" fillId="0" borderId="1" xfId="1" applyNumberFormat="1" applyFont="1" applyBorder="1" applyAlignment="1">
      <alignment horizontal="center" vertical="center" wrapText="1"/>
    </xf>
    <xf numFmtId="49" fontId="127" fillId="0" borderId="1" xfId="1" applyNumberFormat="1" applyFont="1" applyBorder="1" applyAlignment="1">
      <alignment horizontal="center" vertical="top" wrapText="1"/>
    </xf>
    <xf numFmtId="0" fontId="123" fillId="0" borderId="1" xfId="1" applyFont="1" applyBorder="1" applyAlignment="1">
      <alignment vertical="top" wrapText="1"/>
    </xf>
    <xf numFmtId="0" fontId="127" fillId="26" borderId="1" xfId="1" applyFont="1" applyFill="1" applyBorder="1" applyAlignment="1">
      <alignment vertical="top" wrapText="1"/>
    </xf>
    <xf numFmtId="49" fontId="128" fillId="0" borderId="1" xfId="1" applyNumberFormat="1" applyFont="1" applyBorder="1" applyAlignment="1">
      <alignment horizontal="center" vertical="top" wrapText="1"/>
    </xf>
    <xf numFmtId="0" fontId="126" fillId="0" borderId="1" xfId="1" applyFont="1" applyBorder="1" applyAlignment="1">
      <alignment vertical="top" wrapText="1"/>
    </xf>
    <xf numFmtId="0" fontId="126" fillId="0" borderId="13" xfId="1" applyFont="1" applyBorder="1" applyAlignment="1">
      <alignment vertical="top" wrapText="1"/>
    </xf>
    <xf numFmtId="0" fontId="128" fillId="26" borderId="1" xfId="1" applyFont="1" applyFill="1" applyBorder="1" applyAlignment="1">
      <alignment horizontal="left" vertical="top" wrapText="1"/>
    </xf>
    <xf numFmtId="0" fontId="126" fillId="0" borderId="1" xfId="1" applyFont="1" applyBorder="1" applyAlignment="1">
      <alignment horizontal="center" vertical="top" wrapText="1"/>
    </xf>
    <xf numFmtId="167" fontId="123" fillId="26" borderId="1" xfId="1" applyNumberFormat="1" applyFont="1" applyFill="1" applyBorder="1" applyAlignment="1">
      <alignment horizontal="center" vertical="center" wrapText="1"/>
    </xf>
    <xf numFmtId="167" fontId="123" fillId="26" borderId="1" xfId="1" applyNumberFormat="1" applyFont="1" applyFill="1" applyBorder="1" applyAlignment="1">
      <alignment vertical="center" wrapText="1"/>
    </xf>
    <xf numFmtId="0" fontId="127" fillId="0" borderId="1" xfId="1" applyFont="1" applyBorder="1" applyAlignment="1">
      <alignment horizontal="center" vertical="top" wrapText="1"/>
    </xf>
    <xf numFmtId="0" fontId="127" fillId="0" borderId="1" xfId="1" applyFont="1" applyBorder="1" applyAlignment="1">
      <alignment vertical="top" wrapText="1"/>
    </xf>
    <xf numFmtId="0" fontId="127" fillId="0" borderId="1" xfId="1" applyFont="1" applyBorder="1" applyAlignment="1">
      <alignment horizontal="left" vertical="top" wrapText="1"/>
    </xf>
    <xf numFmtId="171" fontId="127" fillId="0" borderId="1" xfId="1" applyNumberFormat="1" applyFont="1" applyBorder="1" applyAlignment="1">
      <alignment horizontal="center" vertical="center" wrapText="1"/>
    </xf>
    <xf numFmtId="171" fontId="123" fillId="0" borderId="1" xfId="1" applyNumberFormat="1" applyFont="1" applyBorder="1" applyAlignment="1">
      <alignment horizontal="center" vertical="center"/>
    </xf>
    <xf numFmtId="0" fontId="126" fillId="0" borderId="1" xfId="1" applyFont="1" applyBorder="1" applyAlignment="1">
      <alignment horizontal="justify" vertical="top"/>
    </xf>
    <xf numFmtId="0" fontId="126" fillId="0" borderId="1" xfId="1" applyFont="1" applyBorder="1" applyAlignment="1">
      <alignment horizontal="justify" vertical="center" wrapText="1"/>
    </xf>
    <xf numFmtId="0" fontId="128" fillId="0" borderId="1" xfId="1" applyFont="1" applyBorder="1" applyAlignment="1">
      <alignment vertical="center" wrapText="1"/>
    </xf>
    <xf numFmtId="0" fontId="128" fillId="0" borderId="1" xfId="1" applyFont="1" applyBorder="1" applyAlignment="1">
      <alignment horizontal="left" vertical="top" wrapText="1"/>
    </xf>
    <xf numFmtId="172" fontId="128" fillId="0" borderId="1" xfId="1" applyNumberFormat="1" applyFont="1" applyBorder="1" applyAlignment="1">
      <alignment horizontal="center" vertical="center" wrapText="1"/>
    </xf>
    <xf numFmtId="2" fontId="126" fillId="0" borderId="1" xfId="1" applyNumberFormat="1" applyFont="1" applyBorder="1" applyAlignment="1">
      <alignment horizontal="center" vertical="center"/>
    </xf>
    <xf numFmtId="4" fontId="128" fillId="0" borderId="1" xfId="1" applyNumberFormat="1" applyFont="1" applyBorder="1" applyAlignment="1">
      <alignment horizontal="justify" vertical="center" wrapText="1"/>
    </xf>
    <xf numFmtId="2" fontId="128" fillId="0" borderId="1" xfId="1" applyNumberFormat="1" applyFont="1" applyBorder="1" applyAlignment="1">
      <alignment horizontal="center" vertical="center" wrapText="1"/>
    </xf>
    <xf numFmtId="0" fontId="126" fillId="0" borderId="1" xfId="1" applyFont="1" applyBorder="1" applyAlignment="1">
      <alignment horizontal="justify"/>
    </xf>
    <xf numFmtId="0" fontId="126" fillId="0" borderId="1" xfId="1" applyFont="1" applyBorder="1" applyAlignment="1">
      <alignment horizontal="left" vertical="top" wrapText="1"/>
    </xf>
    <xf numFmtId="167" fontId="126" fillId="0" borderId="1" xfId="1" applyNumberFormat="1" applyFont="1" applyBorder="1" applyAlignment="1">
      <alignment horizontal="justify" vertical="center" wrapText="1"/>
    </xf>
    <xf numFmtId="167" fontId="126" fillId="0" borderId="1" xfId="1" applyNumberFormat="1" applyFont="1" applyBorder="1" applyAlignment="1">
      <alignment horizontal="justify" vertical="center"/>
    </xf>
    <xf numFmtId="0" fontId="126" fillId="27" borderId="1" xfId="1" applyFont="1" applyFill="1" applyBorder="1" applyAlignment="1">
      <alignment horizontal="center" vertical="top" wrapText="1"/>
    </xf>
    <xf numFmtId="0" fontId="123" fillId="26" borderId="1" xfId="1" applyFont="1" applyFill="1" applyBorder="1" applyAlignment="1">
      <alignment horizontal="left" vertical="top" wrapText="1"/>
    </xf>
    <xf numFmtId="167" fontId="123" fillId="0" borderId="1" xfId="1" applyNumberFormat="1" applyFont="1" applyBorder="1" applyAlignment="1">
      <alignment horizontal="center" vertical="center" wrapText="1"/>
    </xf>
    <xf numFmtId="167" fontId="123" fillId="0" borderId="1" xfId="1" applyNumberFormat="1" applyFont="1" applyBorder="1" applyAlignment="1">
      <alignment horizontal="justify" vertical="center" wrapText="1"/>
    </xf>
    <xf numFmtId="167" fontId="123" fillId="0" borderId="1" xfId="1" applyNumberFormat="1" applyFont="1" applyBorder="1" applyAlignment="1">
      <alignment horizontal="justify" vertical="center"/>
    </xf>
    <xf numFmtId="0" fontId="126" fillId="26" borderId="1" xfId="1" applyFont="1" applyFill="1" applyBorder="1" applyAlignment="1">
      <alignment horizontal="left" vertical="top" wrapText="1"/>
    </xf>
    <xf numFmtId="171" fontId="128" fillId="0" borderId="1" xfId="1" applyNumberFormat="1" applyFont="1" applyBorder="1" applyAlignment="1">
      <alignment horizontal="center" vertical="center" wrapText="1"/>
    </xf>
    <xf numFmtId="171" fontId="126" fillId="0" borderId="1" xfId="1" applyNumberFormat="1" applyFont="1" applyBorder="1" applyAlignment="1">
      <alignment horizontal="center" vertical="center"/>
    </xf>
    <xf numFmtId="4" fontId="128" fillId="0" borderId="1" xfId="1" applyNumberFormat="1" applyFont="1" applyBorder="1" applyAlignment="1">
      <alignment horizontal="justify" vertical="top" wrapText="1"/>
    </xf>
    <xf numFmtId="171" fontId="128" fillId="0" borderId="1" xfId="1" applyNumberFormat="1" applyFont="1" applyBorder="1" applyAlignment="1">
      <alignment horizontal="left" vertical="top" wrapText="1"/>
    </xf>
    <xf numFmtId="0" fontId="128" fillId="0" borderId="1" xfId="1" applyFont="1" applyBorder="1" applyAlignment="1">
      <alignment vertical="top" wrapText="1"/>
    </xf>
    <xf numFmtId="171" fontId="128" fillId="0" borderId="1" xfId="1" applyNumberFormat="1" applyFont="1" applyBorder="1" applyAlignment="1">
      <alignment horizontal="justify" vertical="top" wrapText="1"/>
    </xf>
    <xf numFmtId="171" fontId="128" fillId="0" borderId="1" xfId="1" applyNumberFormat="1" applyFont="1" applyBorder="1" applyAlignment="1">
      <alignment vertical="center" wrapText="1"/>
    </xf>
    <xf numFmtId="49" fontId="123" fillId="3" borderId="1" xfId="1" applyNumberFormat="1" applyFont="1" applyFill="1" applyBorder="1" applyAlignment="1">
      <alignment vertical="center" wrapText="1"/>
    </xf>
    <xf numFmtId="49" fontId="123" fillId="26" borderId="1" xfId="1" applyNumberFormat="1" applyFont="1" applyFill="1" applyBorder="1" applyAlignment="1">
      <alignment horizontal="center" vertical="center" wrapText="1"/>
    </xf>
    <xf numFmtId="168" fontId="127" fillId="0" borderId="1" xfId="1" applyNumberFormat="1" applyFont="1" applyBorder="1" applyAlignment="1">
      <alignment horizontal="center" vertical="center" wrapText="1"/>
    </xf>
    <xf numFmtId="4" fontId="127" fillId="0" borderId="1" xfId="1" applyNumberFormat="1" applyFont="1" applyBorder="1" applyAlignment="1">
      <alignment horizontal="justify" vertical="center" wrapText="1"/>
    </xf>
    <xf numFmtId="0" fontId="123" fillId="0" borderId="17" xfId="1" applyFont="1" applyBorder="1" applyAlignment="1">
      <alignment horizontal="center" vertical="center" wrapText="1"/>
    </xf>
    <xf numFmtId="0" fontId="123" fillId="0" borderId="1" xfId="1" applyFont="1" applyBorder="1" applyAlignment="1">
      <alignment horizontal="left" vertical="top" wrapText="1"/>
    </xf>
    <xf numFmtId="0" fontId="126" fillId="0" borderId="0" xfId="1" applyFont="1" applyBorder="1" applyAlignment="1">
      <alignment horizontal="center" vertical="center"/>
    </xf>
    <xf numFmtId="0" fontId="123" fillId="0" borderId="0" xfId="1" applyFont="1" applyBorder="1" applyAlignment="1">
      <alignment horizontal="center"/>
    </xf>
    <xf numFmtId="0" fontId="126" fillId="0" borderId="12" xfId="1" applyFont="1" applyBorder="1" applyAlignment="1">
      <alignment horizontal="center" vertical="center" wrapText="1"/>
    </xf>
    <xf numFmtId="0" fontId="128" fillId="0" borderId="1" xfId="1" applyNumberFormat="1" applyFont="1" applyFill="1" applyBorder="1" applyAlignment="1" applyProtection="1">
      <alignment horizontal="left" vertical="top" wrapText="1"/>
      <protection locked="0"/>
    </xf>
    <xf numFmtId="0" fontId="126" fillId="0" borderId="1" xfId="881" applyFont="1" applyBorder="1" applyAlignment="1">
      <alignment horizontal="center" vertical="center" wrapText="1"/>
    </xf>
    <xf numFmtId="0" fontId="126" fillId="0" borderId="1" xfId="881" applyFont="1" applyBorder="1" applyAlignment="1">
      <alignment horizontal="center" vertical="center"/>
    </xf>
    <xf numFmtId="0" fontId="126" fillId="0" borderId="1" xfId="1" applyFont="1" applyBorder="1" applyAlignment="1">
      <alignment horizontal="justify" vertical="top" wrapText="1"/>
    </xf>
    <xf numFmtId="0" fontId="126" fillId="0" borderId="1" xfId="1" applyFont="1" applyFill="1" applyBorder="1" applyAlignment="1">
      <alignment horizontal="justify" vertical="top" wrapText="1"/>
    </xf>
    <xf numFmtId="0" fontId="126" fillId="0" borderId="1" xfId="881" applyFont="1" applyFill="1" applyBorder="1" applyAlignment="1">
      <alignment horizontal="center" vertical="center" wrapText="1"/>
    </xf>
    <xf numFmtId="0" fontId="126" fillId="0" borderId="0" xfId="1" applyFont="1" applyAlignment="1">
      <alignment horizontal="center"/>
    </xf>
    <xf numFmtId="168" fontId="126" fillId="0" borderId="0" xfId="1" applyNumberFormat="1" applyFont="1"/>
    <xf numFmtId="49" fontId="129" fillId="0" borderId="1" xfId="1" applyNumberFormat="1" applyFont="1" applyBorder="1" applyAlignment="1">
      <alignment horizontal="center" vertical="top" wrapText="1"/>
    </xf>
    <xf numFmtId="0" fontId="129" fillId="0" borderId="1" xfId="1" applyFont="1" applyBorder="1" applyAlignment="1">
      <alignment vertical="top" wrapText="1"/>
    </xf>
    <xf numFmtId="4" fontId="129" fillId="0" borderId="1" xfId="1" applyNumberFormat="1" applyFont="1" applyBorder="1" applyAlignment="1">
      <alignment horizontal="center" vertical="center" wrapText="1"/>
    </xf>
    <xf numFmtId="0" fontId="122" fillId="0" borderId="1" xfId="1" applyFont="1" applyBorder="1" applyAlignment="1">
      <alignment horizontal="justify" vertical="center"/>
    </xf>
    <xf numFmtId="49" fontId="130" fillId="0" borderId="1" xfId="1" applyNumberFormat="1" applyFont="1" applyBorder="1" applyAlignment="1">
      <alignment horizontal="center" vertical="top" wrapText="1"/>
    </xf>
    <xf numFmtId="0" fontId="130" fillId="0" borderId="1" xfId="1" applyFont="1" applyBorder="1" applyAlignment="1">
      <alignment vertical="top" wrapText="1"/>
    </xf>
    <xf numFmtId="4" fontId="130" fillId="0" borderId="1" xfId="1" applyNumberFormat="1" applyFont="1" applyBorder="1" applyAlignment="1">
      <alignment horizontal="center" vertical="center" wrapText="1"/>
    </xf>
    <xf numFmtId="4" fontId="130" fillId="0" borderId="1" xfId="1" applyNumberFormat="1" applyFont="1" applyBorder="1" applyAlignment="1">
      <alignment horizontal="justify" vertical="top" wrapText="1"/>
    </xf>
    <xf numFmtId="0" fontId="130" fillId="0" borderId="1" xfId="1" applyFont="1" applyBorder="1" applyAlignment="1">
      <alignment horizontal="left" vertical="top" wrapText="1"/>
    </xf>
    <xf numFmtId="0" fontId="131" fillId="3" borderId="1" xfId="1" applyFont="1" applyFill="1" applyBorder="1" applyAlignment="1">
      <alignment horizontal="justify" vertical="top" wrapText="1"/>
    </xf>
    <xf numFmtId="49" fontId="130" fillId="0" borderId="1" xfId="1" applyNumberFormat="1" applyFont="1" applyBorder="1" applyAlignment="1">
      <alignment horizontal="center" vertical="center" wrapText="1"/>
    </xf>
    <xf numFmtId="167" fontId="126" fillId="0" borderId="1" xfId="1" applyNumberFormat="1" applyFont="1" applyBorder="1" applyAlignment="1">
      <alignment horizontal="center" vertical="center"/>
    </xf>
    <xf numFmtId="168" fontId="130" fillId="0" borderId="1" xfId="1" applyNumberFormat="1" applyFont="1" applyBorder="1" applyAlignment="1">
      <alignment horizontal="center" vertical="center" wrapText="1"/>
    </xf>
    <xf numFmtId="49" fontId="130" fillId="0" borderId="1" xfId="0" applyNumberFormat="1" applyFont="1" applyBorder="1" applyAlignment="1">
      <alignment horizontal="center" vertical="center" wrapText="1"/>
    </xf>
    <xf numFmtId="0" fontId="130" fillId="0" borderId="1" xfId="0" applyFont="1" applyBorder="1" applyAlignment="1">
      <alignment horizontal="left" vertical="top" wrapText="1"/>
    </xf>
    <xf numFmtId="0" fontId="130" fillId="0" borderId="1" xfId="0" applyFont="1" applyBorder="1" applyAlignment="1">
      <alignment horizontal="left" vertical="center" wrapText="1"/>
    </xf>
    <xf numFmtId="0" fontId="126" fillId="0" borderId="1" xfId="0" applyFont="1" applyBorder="1" applyAlignment="1">
      <alignment horizontal="justify" vertical="top" wrapText="1"/>
    </xf>
    <xf numFmtId="0" fontId="126" fillId="3" borderId="1" xfId="0" applyFont="1" applyFill="1" applyBorder="1" applyAlignment="1">
      <alignment horizontal="justify" vertical="top" wrapText="1"/>
    </xf>
    <xf numFmtId="0" fontId="126" fillId="0" borderId="1" xfId="0" applyFont="1" applyBorder="1" applyAlignment="1">
      <alignment horizontal="left" vertical="center" wrapText="1"/>
    </xf>
    <xf numFmtId="0" fontId="129" fillId="0" borderId="1" xfId="1" applyFont="1" applyBorder="1" applyAlignment="1">
      <alignment horizontal="left" vertical="top" wrapText="1"/>
    </xf>
    <xf numFmtId="168" fontId="129" fillId="0" borderId="1" xfId="1" applyNumberFormat="1" applyFont="1" applyBorder="1" applyAlignment="1">
      <alignment horizontal="justify" vertical="center" wrapText="1"/>
    </xf>
    <xf numFmtId="0" fontId="123" fillId="0" borderId="1" xfId="1" applyFont="1" applyBorder="1" applyAlignment="1">
      <alignment horizontal="justify" vertical="top" wrapText="1"/>
    </xf>
    <xf numFmtId="49" fontId="129" fillId="0" borderId="1" xfId="1" applyNumberFormat="1" applyFont="1" applyBorder="1" applyAlignment="1">
      <alignment horizontal="center" vertical="center" wrapText="1"/>
    </xf>
    <xf numFmtId="0" fontId="128" fillId="0" borderId="1" xfId="1" applyFont="1" applyBorder="1" applyAlignment="1" applyProtection="1">
      <alignment vertical="top" wrapText="1"/>
      <protection locked="0"/>
    </xf>
    <xf numFmtId="0" fontId="128" fillId="0" borderId="1" xfId="1" applyFont="1" applyBorder="1" applyAlignment="1" applyProtection="1">
      <alignment horizontal="left" vertical="top" wrapText="1"/>
      <protection locked="0"/>
    </xf>
    <xf numFmtId="0" fontId="130" fillId="0" borderId="1" xfId="1" applyFont="1" applyBorder="1" applyAlignment="1">
      <alignment horizontal="left" vertical="center" wrapText="1"/>
    </xf>
    <xf numFmtId="0" fontId="131" fillId="0" borderId="1" xfId="1" applyFont="1" applyFill="1" applyBorder="1" applyAlignment="1">
      <alignment horizontal="justify" vertical="top" wrapText="1"/>
    </xf>
    <xf numFmtId="0" fontId="126" fillId="0" borderId="1" xfId="1" applyFont="1" applyBorder="1" applyAlignment="1">
      <alignment vertical="top"/>
    </xf>
    <xf numFmtId="0" fontId="126" fillId="3" borderId="1" xfId="1" applyFont="1" applyFill="1" applyBorder="1" applyAlignment="1">
      <alignment horizontal="justify" vertical="top" wrapText="1"/>
    </xf>
    <xf numFmtId="0" fontId="127" fillId="0" borderId="1" xfId="1" applyFont="1" applyBorder="1" applyAlignment="1" applyProtection="1">
      <alignment horizontal="left" vertical="top" wrapText="1"/>
      <protection locked="0"/>
    </xf>
    <xf numFmtId="0" fontId="129" fillId="0" borderId="1" xfId="1" applyFont="1" applyBorder="1" applyAlignment="1">
      <alignment horizontal="left" vertical="center" wrapText="1"/>
    </xf>
    <xf numFmtId="0" fontId="126" fillId="3" borderId="1" xfId="1" applyFont="1" applyFill="1" applyBorder="1" applyAlignment="1">
      <alignment horizontal="justify" vertical="center" wrapText="1"/>
    </xf>
    <xf numFmtId="0" fontId="127" fillId="0" borderId="1" xfId="1" applyFont="1" applyBorder="1" applyAlignment="1" applyProtection="1">
      <alignment horizontal="left" vertical="center" wrapText="1"/>
      <protection locked="0"/>
    </xf>
    <xf numFmtId="0" fontId="128" fillId="0" borderId="1" xfId="1" applyFont="1" applyBorder="1" applyAlignment="1" applyProtection="1">
      <alignment horizontal="left" vertical="center" wrapText="1"/>
      <protection locked="0"/>
    </xf>
    <xf numFmtId="0" fontId="131" fillId="3" borderId="1" xfId="1" applyFont="1" applyFill="1" applyBorder="1" applyAlignment="1">
      <alignment horizontal="justify" vertical="center" wrapText="1"/>
    </xf>
    <xf numFmtId="16" fontId="126" fillId="0" borderId="1" xfId="1" applyNumberFormat="1" applyFont="1" applyBorder="1" applyAlignment="1">
      <alignment horizontal="justify" vertical="top" wrapText="1"/>
    </xf>
    <xf numFmtId="49" fontId="130" fillId="0" borderId="1" xfId="0" applyNumberFormat="1" applyFont="1" applyBorder="1" applyAlignment="1">
      <alignment horizontal="center" vertical="top" wrapText="1"/>
    </xf>
    <xf numFmtId="0" fontId="128" fillId="0" borderId="1" xfId="0" applyFont="1" applyBorder="1" applyAlignment="1" applyProtection="1">
      <alignment horizontal="left" vertical="top" wrapText="1"/>
      <protection locked="0"/>
    </xf>
    <xf numFmtId="168" fontId="126" fillId="0" borderId="1" xfId="1" applyNumberFormat="1" applyFont="1" applyBorder="1" applyAlignment="1">
      <alignment horizontal="center" vertical="center" wrapText="1"/>
    </xf>
    <xf numFmtId="168" fontId="126" fillId="0" borderId="1" xfId="1" applyNumberFormat="1" applyFont="1" applyBorder="1" applyAlignment="1">
      <alignment horizontal="center" vertical="center"/>
    </xf>
    <xf numFmtId="167" fontId="130" fillId="0" borderId="1" xfId="1" applyNumberFormat="1" applyFont="1" applyBorder="1" applyAlignment="1">
      <alignment horizontal="center" vertical="center" wrapText="1"/>
    </xf>
    <xf numFmtId="0" fontId="126" fillId="3" borderId="1" xfId="1" applyFont="1" applyFill="1" applyBorder="1" applyAlignment="1">
      <alignment horizontal="justify" vertical="center"/>
    </xf>
    <xf numFmtId="168" fontId="129" fillId="0" borderId="1" xfId="1" applyNumberFormat="1" applyFont="1" applyBorder="1" applyAlignment="1">
      <alignment horizontal="center" vertical="center" wrapText="1"/>
    </xf>
    <xf numFmtId="167" fontId="129" fillId="0" borderId="1" xfId="1" applyNumberFormat="1" applyFont="1" applyBorder="1" applyAlignment="1">
      <alignment horizontal="center" vertical="center" wrapText="1"/>
    </xf>
    <xf numFmtId="0" fontId="126" fillId="0" borderId="1" xfId="1" applyFont="1" applyBorder="1" applyAlignment="1">
      <alignment horizontal="left" vertical="center" wrapText="1"/>
    </xf>
    <xf numFmtId="0" fontId="126" fillId="3" borderId="12" xfId="1" applyFont="1" applyFill="1" applyBorder="1" applyAlignment="1">
      <alignment horizontal="justify" vertical="top" wrapText="1"/>
    </xf>
    <xf numFmtId="168" fontId="123" fillId="0" borderId="1" xfId="1" applyNumberFormat="1" applyFont="1" applyBorder="1" applyAlignment="1">
      <alignment horizontal="justify" vertical="center" wrapText="1"/>
    </xf>
    <xf numFmtId="0" fontId="127" fillId="0" borderId="1" xfId="1" applyFont="1" applyBorder="1" applyAlignment="1" applyProtection="1">
      <alignment horizontal="justify" vertical="center" wrapText="1"/>
      <protection locked="0"/>
    </xf>
    <xf numFmtId="0" fontId="128" fillId="0" borderId="1" xfId="1" applyFont="1" applyBorder="1" applyAlignment="1" applyProtection="1">
      <alignment horizontal="justify" vertical="top" wrapText="1"/>
      <protection locked="0"/>
    </xf>
    <xf numFmtId="0" fontId="129" fillId="0" borderId="1" xfId="1" applyFont="1" applyBorder="1" applyAlignment="1">
      <alignment vertical="center" wrapText="1"/>
    </xf>
    <xf numFmtId="0" fontId="128" fillId="0" borderId="0" xfId="985" applyFont="1" applyFill="1"/>
    <xf numFmtId="0" fontId="128" fillId="0" borderId="0" xfId="985" applyFont="1" applyFill="1" applyAlignment="1">
      <alignment horizontal="right"/>
    </xf>
    <xf numFmtId="0" fontId="128" fillId="0" borderId="1" xfId="985" applyFont="1" applyFill="1" applyBorder="1" applyAlignment="1">
      <alignment horizontal="center"/>
    </xf>
    <xf numFmtId="49" fontId="128" fillId="0" borderId="1" xfId="985" applyNumberFormat="1" applyFont="1" applyFill="1" applyBorder="1" applyAlignment="1">
      <alignment horizontal="center" vertical="center"/>
    </xf>
    <xf numFmtId="0" fontId="128" fillId="0" borderId="1" xfId="985" applyFont="1" applyFill="1" applyBorder="1" applyAlignment="1">
      <alignment horizontal="left" vertical="center" wrapText="1"/>
    </xf>
    <xf numFmtId="0" fontId="128" fillId="0" borderId="1" xfId="985" applyFont="1" applyFill="1" applyBorder="1" applyAlignment="1">
      <alignment horizontal="center" vertical="center" wrapText="1"/>
    </xf>
    <xf numFmtId="168" fontId="128" fillId="0" borderId="1" xfId="985" applyNumberFormat="1" applyFont="1" applyFill="1" applyBorder="1" applyAlignment="1">
      <alignment horizontal="center" vertical="center" wrapText="1"/>
    </xf>
    <xf numFmtId="0" fontId="128" fillId="0" borderId="1" xfId="985" applyFont="1" applyFill="1" applyBorder="1" applyAlignment="1">
      <alignment horizontal="justify" vertical="top" wrapText="1"/>
    </xf>
    <xf numFmtId="49" fontId="128" fillId="0" borderId="1" xfId="985" applyNumberFormat="1" applyFont="1" applyFill="1" applyBorder="1" applyAlignment="1">
      <alignment horizontal="center" vertical="center" wrapText="1"/>
    </xf>
    <xf numFmtId="3" fontId="128" fillId="0" borderId="1" xfId="985" applyNumberFormat="1" applyFont="1" applyFill="1" applyBorder="1" applyAlignment="1">
      <alignment horizontal="center" vertical="center" wrapText="1"/>
    </xf>
    <xf numFmtId="173" fontId="128" fillId="0" borderId="1" xfId="985" applyNumberFormat="1" applyFont="1" applyFill="1" applyBorder="1" applyAlignment="1">
      <alignment horizontal="center" vertical="center" wrapText="1"/>
    </xf>
    <xf numFmtId="0" fontId="128" fillId="3" borderId="1" xfId="985" applyFont="1" applyFill="1" applyBorder="1" applyAlignment="1">
      <alignment horizontal="justify" vertical="top" wrapText="1"/>
    </xf>
    <xf numFmtId="0" fontId="128" fillId="0" borderId="1" xfId="985" applyFont="1" applyFill="1" applyBorder="1" applyAlignment="1">
      <alignment horizontal="left" vertical="top" wrapText="1"/>
    </xf>
    <xf numFmtId="0" fontId="128" fillId="0" borderId="1" xfId="985" applyFont="1" applyFill="1" applyBorder="1" applyAlignment="1">
      <alignment vertical="center" wrapText="1"/>
    </xf>
    <xf numFmtId="4" fontId="128" fillId="0" borderId="1" xfId="985" applyNumberFormat="1" applyFont="1" applyFill="1" applyBorder="1" applyAlignment="1">
      <alignment horizontal="center" vertical="center" wrapText="1"/>
    </xf>
    <xf numFmtId="49" fontId="127" fillId="0" borderId="1" xfId="985" applyNumberFormat="1" applyFont="1" applyFill="1" applyBorder="1" applyAlignment="1">
      <alignment horizontal="center" vertical="center" wrapText="1"/>
    </xf>
    <xf numFmtId="49" fontId="128" fillId="0" borderId="16" xfId="985" applyNumberFormat="1" applyFont="1" applyFill="1" applyBorder="1" applyAlignment="1">
      <alignment horizontal="center" vertical="center"/>
    </xf>
    <xf numFmtId="168" fontId="128" fillId="0" borderId="17" xfId="985" applyNumberFormat="1" applyFont="1" applyFill="1" applyBorder="1" applyAlignment="1">
      <alignment horizontal="center" vertical="center" wrapText="1"/>
    </xf>
    <xf numFmtId="4" fontId="128" fillId="0" borderId="17" xfId="985" applyNumberFormat="1" applyFont="1" applyFill="1" applyBorder="1" applyAlignment="1">
      <alignment horizontal="center" vertical="center" wrapText="1"/>
    </xf>
    <xf numFmtId="49" fontId="128" fillId="0" borderId="1" xfId="1" applyNumberFormat="1" applyFont="1" applyBorder="1" applyAlignment="1">
      <alignment horizontal="center" vertical="center"/>
    </xf>
    <xf numFmtId="0" fontId="128" fillId="0" borderId="1" xfId="1" applyFont="1" applyBorder="1" applyAlignment="1">
      <alignment horizontal="left" vertical="center" wrapText="1"/>
    </xf>
    <xf numFmtId="167" fontId="128" fillId="0" borderId="1" xfId="1" applyNumberFormat="1" applyFont="1" applyBorder="1" applyAlignment="1">
      <alignment horizontal="center" vertical="center" wrapText="1"/>
    </xf>
    <xf numFmtId="0" fontId="128" fillId="0" borderId="1" xfId="1" applyFont="1" applyBorder="1" applyAlignment="1">
      <alignment horizontal="justify" vertical="top" wrapText="1"/>
    </xf>
    <xf numFmtId="49" fontId="128" fillId="0" borderId="1" xfId="1" applyNumberFormat="1" applyFont="1" applyBorder="1" applyAlignment="1">
      <alignment vertical="center"/>
    </xf>
    <xf numFmtId="0" fontId="128" fillId="0" borderId="1" xfId="985" applyFont="1" applyFill="1" applyBorder="1" applyAlignment="1">
      <alignment horizontal="center" vertical="center"/>
    </xf>
    <xf numFmtId="1" fontId="128" fillId="0" borderId="1" xfId="985" applyNumberFormat="1" applyFont="1" applyFill="1" applyBorder="1" applyAlignment="1">
      <alignment horizontal="center" vertical="center"/>
    </xf>
    <xf numFmtId="0" fontId="133" fillId="0" borderId="0" xfId="881" applyFont="1"/>
    <xf numFmtId="0" fontId="126" fillId="0" borderId="0" xfId="881" applyFont="1"/>
    <xf numFmtId="0" fontId="133" fillId="0" borderId="0" xfId="881" applyFont="1" applyAlignment="1">
      <alignment horizontal="justify"/>
    </xf>
    <xf numFmtId="0" fontId="133" fillId="0" borderId="0" xfId="881" applyFont="1" applyAlignment="1">
      <alignment horizontal="right"/>
    </xf>
    <xf numFmtId="0" fontId="126" fillId="0" borderId="1" xfId="881" applyFont="1" applyBorder="1" applyAlignment="1">
      <alignment horizontal="center" vertical="top" wrapText="1"/>
    </xf>
    <xf numFmtId="0" fontId="123" fillId="0" borderId="1" xfId="881" applyFont="1" applyBorder="1" applyAlignment="1">
      <alignment horizontal="left" vertical="top" wrapText="1"/>
    </xf>
    <xf numFmtId="4" fontId="123" fillId="0" borderId="1" xfId="881" applyNumberFormat="1" applyFont="1" applyBorder="1" applyAlignment="1">
      <alignment horizontal="center" vertical="center" wrapText="1"/>
    </xf>
    <xf numFmtId="4" fontId="126" fillId="0" borderId="1" xfId="881" applyNumberFormat="1" applyFont="1" applyBorder="1" applyAlignment="1">
      <alignment horizontal="justify" vertical="center" wrapText="1"/>
    </xf>
    <xf numFmtId="0" fontId="126" fillId="0" borderId="1" xfId="881" applyFont="1" applyBorder="1" applyAlignment="1">
      <alignment horizontal="left" vertical="top" wrapText="1"/>
    </xf>
    <xf numFmtId="4" fontId="126" fillId="0" borderId="1" xfId="881" applyNumberFormat="1" applyFont="1" applyBorder="1" applyAlignment="1">
      <alignment horizontal="center" vertical="center" wrapText="1"/>
    </xf>
    <xf numFmtId="49" fontId="126" fillId="0" borderId="1" xfId="881" applyNumberFormat="1" applyFont="1" applyBorder="1" applyAlignment="1">
      <alignment horizontal="center" vertical="center" wrapText="1"/>
    </xf>
    <xf numFmtId="4" fontId="126" fillId="0" borderId="1" xfId="881" applyNumberFormat="1" applyFont="1" applyBorder="1" applyAlignment="1">
      <alignment horizontal="justify" vertical="top" wrapText="1"/>
    </xf>
    <xf numFmtId="4" fontId="123" fillId="0" borderId="1" xfId="882" applyNumberFormat="1" applyFont="1" applyBorder="1" applyAlignment="1">
      <alignment horizontal="center" vertical="center" wrapText="1"/>
    </xf>
    <xf numFmtId="49" fontId="126" fillId="0" borderId="1" xfId="881" applyNumberFormat="1" applyFont="1" applyBorder="1" applyAlignment="1">
      <alignment horizontal="center" vertical="top" wrapText="1"/>
    </xf>
    <xf numFmtId="0" fontId="126" fillId="3" borderId="1" xfId="882" applyFont="1" applyFill="1" applyBorder="1" applyAlignment="1">
      <alignment horizontal="justify" vertical="top" wrapText="1"/>
    </xf>
    <xf numFmtId="0" fontId="126" fillId="0" borderId="1" xfId="882" applyFont="1" applyBorder="1" applyAlignment="1">
      <alignment horizontal="justify" vertical="top" wrapText="1"/>
    </xf>
    <xf numFmtId="0" fontId="126" fillId="3" borderId="1" xfId="881" applyFont="1" applyFill="1" applyBorder="1" applyAlignment="1">
      <alignment vertical="top" wrapText="1"/>
    </xf>
    <xf numFmtId="4" fontId="126" fillId="0" borderId="1" xfId="882" applyNumberFormat="1" applyFont="1" applyFill="1" applyBorder="1" applyAlignment="1">
      <alignment horizontal="justify" vertical="top" wrapText="1"/>
    </xf>
    <xf numFmtId="0" fontId="126" fillId="0" borderId="1" xfId="881" applyFont="1" applyBorder="1" applyAlignment="1">
      <alignment vertical="top" wrapText="1"/>
    </xf>
    <xf numFmtId="0" fontId="126" fillId="0" borderId="1" xfId="1" applyFont="1" applyBorder="1" applyAlignment="1" applyProtection="1">
      <alignment horizontal="justify" vertical="top" wrapText="1"/>
      <protection locked="0"/>
    </xf>
    <xf numFmtId="0" fontId="126" fillId="0" borderId="1" xfId="881" applyFont="1" applyFill="1" applyBorder="1" applyAlignment="1">
      <alignment horizontal="left" vertical="top" wrapText="1"/>
    </xf>
    <xf numFmtId="0" fontId="126" fillId="0" borderId="1" xfId="1" applyFont="1" applyFill="1" applyBorder="1" applyAlignment="1" applyProtection="1">
      <alignment horizontal="justify" vertical="top" wrapText="1"/>
      <protection locked="0"/>
    </xf>
    <xf numFmtId="4" fontId="126" fillId="0" borderId="1" xfId="881" applyNumberFormat="1" applyFont="1" applyFill="1" applyBorder="1" applyAlignment="1">
      <alignment horizontal="center" vertical="center" wrapText="1"/>
    </xf>
    <xf numFmtId="0" fontId="123" fillId="0" borderId="1" xfId="881" applyFont="1" applyBorder="1" applyAlignment="1">
      <alignment horizontal="left" vertical="center" wrapText="1"/>
    </xf>
    <xf numFmtId="0" fontId="126" fillId="0" borderId="1" xfId="881" applyFont="1" applyBorder="1" applyAlignment="1">
      <alignment horizontal="left" vertical="center" wrapText="1"/>
    </xf>
    <xf numFmtId="0" fontId="123" fillId="0" borderId="1" xfId="881" applyFont="1" applyBorder="1" applyAlignment="1">
      <alignment vertical="top" wrapText="1"/>
    </xf>
    <xf numFmtId="0" fontId="126" fillId="0" borderId="1" xfId="882" applyFont="1" applyFill="1" applyBorder="1" applyAlignment="1">
      <alignment horizontal="justify" vertical="top" wrapText="1"/>
    </xf>
    <xf numFmtId="0" fontId="126" fillId="0" borderId="1" xfId="881" applyFont="1" applyBorder="1" applyAlignment="1">
      <alignment vertical="center" wrapText="1"/>
    </xf>
    <xf numFmtId="0" fontId="126" fillId="0" borderId="1" xfId="881" applyFont="1" applyFill="1" applyBorder="1" applyAlignment="1">
      <alignment vertical="top" wrapText="1"/>
    </xf>
    <xf numFmtId="16" fontId="126" fillId="0" borderId="1" xfId="881" applyNumberFormat="1" applyFont="1" applyBorder="1" applyAlignment="1">
      <alignment horizontal="center" vertical="top" wrapText="1"/>
    </xf>
    <xf numFmtId="4" fontId="126" fillId="0" borderId="1" xfId="881" applyNumberFormat="1" applyFont="1" applyFill="1" applyBorder="1" applyAlignment="1">
      <alignment horizontal="justify" vertical="top" wrapText="1"/>
    </xf>
    <xf numFmtId="0" fontId="123" fillId="0" borderId="1" xfId="881" applyFont="1" applyBorder="1" applyAlignment="1">
      <alignment horizontal="center" vertical="top" wrapText="1"/>
    </xf>
    <xf numFmtId="4" fontId="123" fillId="0" borderId="1" xfId="881" applyNumberFormat="1" applyFont="1" applyBorder="1" applyAlignment="1">
      <alignment horizontal="justify" vertical="center" wrapText="1"/>
    </xf>
    <xf numFmtId="173" fontId="126" fillId="0" borderId="1" xfId="881" applyNumberFormat="1" applyFont="1" applyBorder="1" applyAlignment="1">
      <alignment horizontal="justify" vertical="top" wrapText="1"/>
    </xf>
    <xf numFmtId="0" fontId="128" fillId="0" borderId="1" xfId="1" applyFont="1" applyFill="1" applyBorder="1" applyAlignment="1" applyProtection="1">
      <alignment horizontal="justify" vertical="top" wrapText="1"/>
      <protection locked="0"/>
    </xf>
    <xf numFmtId="0" fontId="123" fillId="0" borderId="1" xfId="881" applyFont="1" applyFill="1" applyBorder="1" applyAlignment="1">
      <alignment vertical="top" wrapText="1"/>
    </xf>
    <xf numFmtId="4" fontId="123" fillId="0" borderId="1" xfId="881" applyNumberFormat="1" applyFont="1" applyFill="1" applyBorder="1" applyAlignment="1">
      <alignment horizontal="center" vertical="center" wrapText="1"/>
    </xf>
    <xf numFmtId="4" fontId="123" fillId="0" borderId="1" xfId="882" applyNumberFormat="1" applyFont="1" applyFill="1" applyBorder="1" applyAlignment="1">
      <alignment horizontal="center" vertical="center" wrapText="1"/>
    </xf>
    <xf numFmtId="16" fontId="123" fillId="0" borderId="1" xfId="881" applyNumberFormat="1" applyFont="1" applyBorder="1" applyAlignment="1">
      <alignment horizontal="center" vertical="top" wrapText="1"/>
    </xf>
    <xf numFmtId="4" fontId="123" fillId="0" borderId="1" xfId="881" applyNumberFormat="1" applyFont="1" applyBorder="1" applyAlignment="1">
      <alignment vertical="center" wrapText="1"/>
    </xf>
    <xf numFmtId="4" fontId="126" fillId="0" borderId="1" xfId="882" applyNumberFormat="1" applyFont="1" applyBorder="1" applyAlignment="1">
      <alignment horizontal="center" vertical="center" wrapText="1"/>
    </xf>
    <xf numFmtId="0" fontId="123" fillId="0" borderId="1" xfId="881" applyFont="1" applyBorder="1" applyAlignment="1">
      <alignment vertical="center" wrapText="1"/>
    </xf>
    <xf numFmtId="0" fontId="123" fillId="0" borderId="1" xfId="881" applyFont="1" applyBorder="1" applyAlignment="1">
      <alignment horizontal="center" vertical="center" wrapText="1"/>
    </xf>
    <xf numFmtId="16" fontId="126" fillId="0" borderId="1" xfId="881" applyNumberFormat="1" applyFont="1" applyBorder="1" applyAlignment="1">
      <alignment vertical="top" wrapText="1"/>
    </xf>
    <xf numFmtId="0" fontId="126" fillId="0" borderId="1" xfId="923" applyFont="1" applyBorder="1" applyAlignment="1">
      <alignment horizontal="center" vertical="center" wrapText="1"/>
    </xf>
    <xf numFmtId="0" fontId="126" fillId="0" borderId="22" xfId="923" applyFont="1" applyBorder="1" applyAlignment="1">
      <alignment horizontal="left" vertical="center" wrapText="1"/>
    </xf>
    <xf numFmtId="167" fontId="126" fillId="0" borderId="1" xfId="923" applyNumberFormat="1" applyFont="1" applyBorder="1" applyAlignment="1">
      <alignment horizontal="center" vertical="center" wrapText="1"/>
    </xf>
    <xf numFmtId="0" fontId="126" fillId="0" borderId="1" xfId="923" applyFont="1" applyBorder="1" applyAlignment="1">
      <alignment horizontal="justify" vertical="top" wrapText="1"/>
    </xf>
    <xf numFmtId="0" fontId="126" fillId="0" borderId="1" xfId="923" applyFont="1" applyBorder="1" applyAlignment="1">
      <alignment horizontal="left" vertical="center" wrapText="1"/>
    </xf>
    <xf numFmtId="167" fontId="126" fillId="0" borderId="22" xfId="923" applyNumberFormat="1" applyFont="1" applyBorder="1" applyAlignment="1">
      <alignment horizontal="center" vertical="center" wrapText="1"/>
    </xf>
    <xf numFmtId="0" fontId="123" fillId="0" borderId="1" xfId="1" applyFont="1" applyBorder="1" applyAlignment="1">
      <alignment horizontal="center" vertical="center"/>
    </xf>
    <xf numFmtId="167" fontId="126" fillId="0" borderId="20" xfId="923" applyNumberFormat="1" applyFont="1" applyBorder="1" applyAlignment="1">
      <alignment horizontal="center" vertical="center" wrapText="1"/>
    </xf>
    <xf numFmtId="0" fontId="126" fillId="0" borderId="1" xfId="923" applyFont="1" applyBorder="1" applyAlignment="1">
      <alignment horizontal="left"/>
    </xf>
    <xf numFmtId="16" fontId="126" fillId="0" borderId="1" xfId="923" applyNumberFormat="1" applyFont="1" applyBorder="1" applyAlignment="1">
      <alignment horizontal="center" vertical="center" wrapText="1"/>
    </xf>
    <xf numFmtId="2" fontId="126" fillId="0" borderId="1" xfId="923" applyNumberFormat="1" applyFont="1" applyBorder="1" applyAlignment="1">
      <alignment horizontal="center" vertical="center" wrapText="1"/>
    </xf>
    <xf numFmtId="3" fontId="126" fillId="0" borderId="1" xfId="923" applyNumberFormat="1" applyFont="1" applyBorder="1" applyAlignment="1">
      <alignment horizontal="justify" vertical="top" wrapText="1"/>
    </xf>
    <xf numFmtId="49" fontId="126" fillId="0" borderId="1" xfId="923" applyNumberFormat="1" applyFont="1" applyBorder="1" applyAlignment="1">
      <alignment horizontal="justify" vertical="top" wrapText="1"/>
    </xf>
    <xf numFmtId="1" fontId="126" fillId="0" borderId="1" xfId="923" applyNumberFormat="1" applyFont="1" applyBorder="1" applyAlignment="1">
      <alignment horizontal="center" vertical="center" wrapText="1"/>
    </xf>
    <xf numFmtId="0" fontId="126" fillId="0" borderId="12" xfId="923" applyFont="1" applyBorder="1" applyAlignment="1">
      <alignment horizontal="center" vertical="center" wrapText="1"/>
    </xf>
    <xf numFmtId="0" fontId="126" fillId="0" borderId="29" xfId="923" applyFont="1" applyBorder="1" applyAlignment="1">
      <alignment horizontal="left" vertical="center" wrapText="1"/>
    </xf>
    <xf numFmtId="175" fontId="126" fillId="0" borderId="1" xfId="923" applyNumberFormat="1" applyFont="1" applyBorder="1" applyAlignment="1">
      <alignment horizontal="center" vertical="center" wrapText="1"/>
    </xf>
    <xf numFmtId="0" fontId="126" fillId="0" borderId="0" xfId="821" applyFont="1"/>
    <xf numFmtId="0" fontId="126" fillId="0" borderId="0" xfId="821" applyFont="1" applyAlignment="1">
      <alignment horizontal="left" vertical="center"/>
    </xf>
    <xf numFmtId="0" fontId="126" fillId="0" borderId="0" xfId="821" applyFont="1" applyAlignment="1">
      <alignment horizontal="justify"/>
    </xf>
    <xf numFmtId="0" fontId="126" fillId="3" borderId="0" xfId="821" applyFont="1" applyFill="1" applyAlignment="1">
      <alignment horizontal="right"/>
    </xf>
    <xf numFmtId="0" fontId="123" fillId="0" borderId="0" xfId="902" applyFont="1" applyFill="1" applyAlignment="1">
      <alignment horizontal="center" vertical="center" wrapText="1"/>
    </xf>
    <xf numFmtId="0" fontId="123" fillId="0" borderId="0" xfId="902" applyFont="1" applyFill="1" applyAlignment="1">
      <alignment horizontal="left" vertical="center" wrapText="1"/>
    </xf>
    <xf numFmtId="49" fontId="126" fillId="0" borderId="1" xfId="1" applyNumberFormat="1" applyFont="1" applyFill="1" applyBorder="1" applyAlignment="1">
      <alignment horizontal="center" vertical="center" wrapText="1"/>
    </xf>
    <xf numFmtId="0" fontId="126" fillId="0" borderId="1" xfId="1" applyFont="1" applyFill="1" applyBorder="1" applyAlignment="1">
      <alignment horizontal="center" vertical="center" wrapText="1"/>
    </xf>
    <xf numFmtId="2" fontId="126" fillId="0" borderId="1" xfId="1" applyNumberFormat="1" applyFont="1" applyFill="1" applyBorder="1" applyAlignment="1">
      <alignment horizontal="center" vertical="center" wrapText="1"/>
    </xf>
    <xf numFmtId="167" fontId="126" fillId="0" borderId="1" xfId="1" applyNumberFormat="1" applyFont="1" applyFill="1" applyBorder="1" applyAlignment="1">
      <alignment horizontal="center" vertical="center" wrapText="1"/>
    </xf>
    <xf numFmtId="0" fontId="128" fillId="0" borderId="1" xfId="821" applyFont="1" applyBorder="1" applyAlignment="1">
      <alignment horizontal="center" vertical="center" wrapText="1"/>
    </xf>
    <xf numFmtId="1" fontId="128" fillId="0" borderId="1" xfId="821" applyNumberFormat="1" applyFont="1" applyBorder="1" applyAlignment="1">
      <alignment horizontal="center" vertical="center" wrapText="1"/>
    </xf>
    <xf numFmtId="0" fontId="126" fillId="0" borderId="1" xfId="821" applyFont="1" applyFill="1" applyBorder="1" applyAlignment="1">
      <alignment horizontal="center" vertical="center" wrapText="1"/>
    </xf>
    <xf numFmtId="49" fontId="127" fillId="3" borderId="1" xfId="821" applyNumberFormat="1" applyFont="1" applyFill="1" applyBorder="1" applyAlignment="1">
      <alignment horizontal="center" vertical="top" wrapText="1"/>
    </xf>
    <xf numFmtId="0" fontId="127" fillId="3" borderId="1" xfId="902" applyNumberFormat="1" applyFont="1" applyFill="1" applyBorder="1" applyAlignment="1" applyProtection="1">
      <alignment horizontal="left" vertical="top" wrapText="1"/>
      <protection locked="0"/>
    </xf>
    <xf numFmtId="0" fontId="127" fillId="3" borderId="1" xfId="821" applyFont="1" applyFill="1" applyBorder="1" applyAlignment="1">
      <alignment horizontal="left" vertical="top" wrapText="1"/>
    </xf>
    <xf numFmtId="167" fontId="127" fillId="3" borderId="1" xfId="821" applyNumberFormat="1" applyFont="1" applyFill="1" applyBorder="1" applyAlignment="1">
      <alignment horizontal="center" vertical="center" wrapText="1"/>
    </xf>
    <xf numFmtId="167" fontId="128" fillId="3" borderId="1" xfId="821" applyNumberFormat="1" applyFont="1" applyFill="1" applyBorder="1" applyAlignment="1">
      <alignment vertical="top" wrapText="1"/>
    </xf>
    <xf numFmtId="168" fontId="127" fillId="3" borderId="1" xfId="821" applyNumberFormat="1" applyFont="1" applyFill="1" applyBorder="1" applyAlignment="1">
      <alignment horizontal="center" vertical="center" wrapText="1"/>
    </xf>
    <xf numFmtId="0" fontId="123" fillId="3" borderId="1" xfId="821" applyFont="1" applyFill="1" applyBorder="1" applyAlignment="1">
      <alignment horizontal="left" vertical="center" wrapText="1"/>
    </xf>
    <xf numFmtId="49" fontId="128" fillId="3" borderId="1" xfId="821" applyNumberFormat="1" applyFont="1" applyFill="1" applyBorder="1" applyAlignment="1">
      <alignment horizontal="center" vertical="top" wrapText="1"/>
    </xf>
    <xf numFmtId="0" fontId="128" fillId="3" borderId="1" xfId="902" applyNumberFormat="1" applyFont="1" applyFill="1" applyBorder="1" applyAlignment="1" applyProtection="1">
      <alignment horizontal="left" vertical="top" wrapText="1"/>
      <protection locked="0"/>
    </xf>
    <xf numFmtId="0" fontId="128" fillId="3" borderId="1" xfId="821" applyFont="1" applyFill="1" applyBorder="1" applyAlignment="1">
      <alignment horizontal="left" vertical="top" wrapText="1"/>
    </xf>
    <xf numFmtId="168" fontId="126" fillId="3" borderId="1" xfId="1" applyNumberFormat="1" applyFont="1" applyFill="1" applyBorder="1" applyAlignment="1">
      <alignment horizontal="center" vertical="center" wrapText="1"/>
    </xf>
    <xf numFmtId="168" fontId="128" fillId="3" borderId="1" xfId="821" applyNumberFormat="1" applyFont="1" applyFill="1" applyBorder="1" applyAlignment="1">
      <alignment horizontal="center" vertical="center" wrapText="1"/>
    </xf>
    <xf numFmtId="167" fontId="128" fillId="3" borderId="1" xfId="821" applyNumberFormat="1" applyFont="1" applyFill="1" applyBorder="1" applyAlignment="1">
      <alignment horizontal="center" vertical="center" wrapText="1"/>
    </xf>
    <xf numFmtId="167" fontId="128" fillId="3" borderId="1" xfId="821" applyNumberFormat="1" applyFont="1" applyFill="1" applyBorder="1" applyAlignment="1">
      <alignment horizontal="justify" vertical="top" wrapText="1"/>
    </xf>
    <xf numFmtId="0" fontId="126" fillId="3" borderId="1" xfId="821" applyFont="1" applyFill="1" applyBorder="1" applyAlignment="1">
      <alignment horizontal="justify" vertical="center" wrapText="1"/>
    </xf>
    <xf numFmtId="0" fontId="123" fillId="3" borderId="1" xfId="1" applyFont="1" applyFill="1" applyBorder="1" applyAlignment="1">
      <alignment horizontal="left" vertical="top" wrapText="1"/>
    </xf>
    <xf numFmtId="168" fontId="123" fillId="3" borderId="1" xfId="1" applyNumberFormat="1" applyFont="1" applyFill="1" applyBorder="1" applyAlignment="1">
      <alignment vertical="center" wrapText="1"/>
    </xf>
    <xf numFmtId="0" fontId="126" fillId="3" borderId="1" xfId="1" applyFont="1" applyFill="1" applyBorder="1" applyAlignment="1">
      <alignment horizontal="left" vertical="top" wrapText="1"/>
    </xf>
    <xf numFmtId="168" fontId="126" fillId="3" borderId="1" xfId="1" applyNumberFormat="1" applyFont="1" applyFill="1" applyBorder="1" applyAlignment="1">
      <alignment horizontal="justify" vertical="top" wrapText="1"/>
    </xf>
    <xf numFmtId="168" fontId="126" fillId="3" borderId="1" xfId="1" applyNumberFormat="1" applyFont="1" applyFill="1" applyBorder="1" applyAlignment="1">
      <alignment vertical="center" wrapText="1"/>
    </xf>
    <xf numFmtId="0" fontId="126" fillId="3" borderId="1" xfId="821" applyFont="1" applyFill="1" applyBorder="1" applyAlignment="1">
      <alignment horizontal="left" vertical="center" wrapText="1"/>
    </xf>
    <xf numFmtId="0" fontId="123" fillId="3" borderId="1" xfId="821" applyFont="1" applyFill="1" applyBorder="1" applyAlignment="1">
      <alignment horizontal="justify" vertical="center" wrapText="1"/>
    </xf>
    <xf numFmtId="167" fontId="127" fillId="3" borderId="1" xfId="821" applyNumberFormat="1" applyFont="1" applyFill="1" applyBorder="1" applyAlignment="1">
      <alignment horizontal="justify" vertical="center" wrapText="1"/>
    </xf>
    <xf numFmtId="0" fontId="127" fillId="3" borderId="1" xfId="821" applyFont="1" applyFill="1" applyBorder="1" applyAlignment="1">
      <alignment horizontal="center" vertical="center" wrapText="1"/>
    </xf>
    <xf numFmtId="0" fontId="123" fillId="3" borderId="1" xfId="821" applyFont="1" applyFill="1" applyBorder="1" applyAlignment="1">
      <alignment horizontal="justify" vertical="top" wrapText="1"/>
    </xf>
    <xf numFmtId="168" fontId="126" fillId="3" borderId="1" xfId="902" applyNumberFormat="1" applyFont="1" applyFill="1" applyBorder="1" applyAlignment="1">
      <alignment horizontal="center" vertical="center" wrapText="1"/>
    </xf>
    <xf numFmtId="0" fontId="126" fillId="3" borderId="1" xfId="821" applyFont="1" applyFill="1" applyBorder="1" applyAlignment="1">
      <alignment horizontal="left" vertical="top" wrapText="1"/>
    </xf>
    <xf numFmtId="0" fontId="126" fillId="3" borderId="1" xfId="821" applyFont="1" applyFill="1" applyBorder="1" applyAlignment="1">
      <alignment horizontal="justify" vertical="top"/>
    </xf>
    <xf numFmtId="0" fontId="126" fillId="3" borderId="1" xfId="821" applyFont="1" applyFill="1" applyBorder="1" applyAlignment="1">
      <alignment horizontal="justify" vertical="top" wrapText="1"/>
    </xf>
    <xf numFmtId="0" fontId="126" fillId="3" borderId="1" xfId="821" applyFont="1" applyFill="1" applyBorder="1" applyAlignment="1">
      <alignment vertical="top" wrapText="1"/>
    </xf>
    <xf numFmtId="0" fontId="123" fillId="3" borderId="1" xfId="821" applyFont="1" applyFill="1" applyBorder="1" applyAlignment="1">
      <alignment horizontal="left" vertical="top" wrapText="1"/>
    </xf>
    <xf numFmtId="0" fontId="127" fillId="3" borderId="1" xfId="821" applyFont="1" applyFill="1" applyBorder="1" applyAlignment="1">
      <alignment horizontal="left" vertical="center" wrapText="1"/>
    </xf>
    <xf numFmtId="0" fontId="123" fillId="3" borderId="1" xfId="1" applyFont="1" applyFill="1" applyBorder="1" applyAlignment="1">
      <alignment horizontal="justify" vertical="top" wrapText="1"/>
    </xf>
    <xf numFmtId="0" fontId="126" fillId="3" borderId="1" xfId="821" applyFont="1" applyFill="1" applyBorder="1" applyAlignment="1">
      <alignment vertical="center" wrapText="1"/>
    </xf>
    <xf numFmtId="167" fontId="127" fillId="3" borderId="1" xfId="821" applyNumberFormat="1" applyFont="1" applyFill="1" applyBorder="1" applyAlignment="1">
      <alignment vertical="center" wrapText="1"/>
    </xf>
    <xf numFmtId="0" fontId="135" fillId="3" borderId="1" xfId="1" applyFont="1" applyFill="1" applyBorder="1" applyAlignment="1">
      <alignment horizontal="center" vertical="center" wrapText="1"/>
    </xf>
    <xf numFmtId="0" fontId="135" fillId="3" borderId="1" xfId="1" applyFont="1" applyFill="1" applyBorder="1" applyAlignment="1">
      <alignment vertical="center" wrapText="1"/>
    </xf>
    <xf numFmtId="0" fontId="135" fillId="3" borderId="1" xfId="1" applyFont="1" applyFill="1" applyBorder="1" applyAlignment="1">
      <alignment vertical="top" wrapText="1"/>
    </xf>
    <xf numFmtId="0" fontId="135" fillId="3" borderId="1" xfId="1" applyFont="1" applyFill="1" applyBorder="1" applyAlignment="1">
      <alignment horizontal="left" vertical="center" wrapText="1"/>
    </xf>
    <xf numFmtId="0" fontId="135" fillId="3" borderId="1" xfId="1" applyFont="1" applyFill="1" applyBorder="1" applyAlignment="1">
      <alignment horizontal="center" vertical="center" wrapText="1"/>
    </xf>
    <xf numFmtId="0" fontId="135" fillId="3" borderId="1" xfId="1" applyFont="1" applyFill="1" applyBorder="1" applyAlignment="1">
      <alignment horizontal="center" vertical="top" wrapText="1"/>
    </xf>
    <xf numFmtId="167" fontId="135" fillId="3" borderId="1" xfId="1" applyNumberFormat="1" applyFont="1" applyFill="1" applyBorder="1" applyAlignment="1">
      <alignment horizontal="center" vertical="center" wrapText="1"/>
    </xf>
    <xf numFmtId="0" fontId="135" fillId="3" borderId="1" xfId="1" applyFont="1" applyFill="1" applyBorder="1" applyAlignment="1">
      <alignment horizontal="left"/>
    </xf>
    <xf numFmtId="49" fontId="131" fillId="3" borderId="1" xfId="1" applyNumberFormat="1" applyFont="1" applyFill="1" applyBorder="1" applyAlignment="1">
      <alignment horizontal="center" vertical="top" wrapText="1"/>
    </xf>
    <xf numFmtId="0" fontId="131" fillId="3" borderId="1" xfId="1" applyFont="1" applyFill="1" applyBorder="1" applyAlignment="1">
      <alignment vertical="top" wrapText="1"/>
    </xf>
    <xf numFmtId="167" fontId="131" fillId="3" borderId="1" xfId="1" applyNumberFormat="1" applyFont="1" applyFill="1" applyBorder="1" applyAlignment="1">
      <alignment horizontal="center" vertical="center" wrapText="1"/>
    </xf>
    <xf numFmtId="167" fontId="123" fillId="3" borderId="1" xfId="1" applyNumberFormat="1" applyFont="1" applyFill="1" applyBorder="1" applyAlignment="1">
      <alignment horizontal="center" vertical="center" wrapText="1"/>
    </xf>
    <xf numFmtId="0" fontId="131" fillId="3" borderId="1" xfId="1" applyFont="1" applyFill="1" applyBorder="1" applyAlignment="1">
      <alignment horizontal="center" vertical="top" wrapText="1"/>
    </xf>
    <xf numFmtId="168" fontId="123" fillId="3" borderId="1" xfId="821" applyNumberFormat="1" applyFont="1" applyFill="1" applyBorder="1" applyAlignment="1">
      <alignment horizontal="center" vertical="center"/>
    </xf>
    <xf numFmtId="0" fontId="135" fillId="3" borderId="1" xfId="1" applyFont="1" applyFill="1" applyBorder="1" applyAlignment="1">
      <alignment horizontal="left" vertical="top" wrapText="1"/>
    </xf>
    <xf numFmtId="0" fontId="126" fillId="3" borderId="0" xfId="1" applyFont="1" applyFill="1" applyAlignment="1">
      <alignment horizontal="right"/>
    </xf>
    <xf numFmtId="0" fontId="135" fillId="3" borderId="0" xfId="1267" applyFont="1" applyFill="1" applyBorder="1" applyAlignment="1">
      <alignment horizontal="center" vertical="center" wrapText="1"/>
    </xf>
    <xf numFmtId="0" fontId="135" fillId="3" borderId="0" xfId="1267" applyFont="1" applyFill="1" applyBorder="1" applyAlignment="1">
      <alignment horizontal="center" vertical="center"/>
    </xf>
    <xf numFmtId="0" fontId="130" fillId="3" borderId="1" xfId="1267" applyNumberFormat="1" applyFont="1" applyFill="1" applyBorder="1" applyAlignment="1">
      <alignment horizontal="center" vertical="center" wrapText="1"/>
    </xf>
    <xf numFmtId="0" fontId="131" fillId="3" borderId="1" xfId="1267" applyFont="1" applyFill="1" applyBorder="1" applyAlignment="1">
      <alignment horizontal="center" vertical="center" wrapText="1"/>
    </xf>
    <xf numFmtId="0" fontId="130" fillId="3" borderId="1" xfId="1267" applyFont="1" applyFill="1" applyBorder="1" applyAlignment="1">
      <alignment horizontal="center" vertical="center" wrapText="1"/>
    </xf>
    <xf numFmtId="0" fontId="131" fillId="0" borderId="1" xfId="1267" applyNumberFormat="1" applyFont="1" applyFill="1" applyBorder="1" applyAlignment="1">
      <alignment horizontal="center" vertical="center"/>
    </xf>
    <xf numFmtId="0" fontId="131" fillId="0" borderId="1" xfId="1267" applyFont="1" applyFill="1" applyBorder="1" applyAlignment="1">
      <alignment horizontal="left" vertical="center" wrapText="1"/>
    </xf>
    <xf numFmtId="0" fontId="131" fillId="0" borderId="1" xfId="1267" applyFont="1" applyFill="1" applyBorder="1" applyAlignment="1">
      <alignment horizontal="center" vertical="center"/>
    </xf>
    <xf numFmtId="0" fontId="131" fillId="0" borderId="1" xfId="1267" applyFont="1" applyFill="1" applyBorder="1" applyAlignment="1">
      <alignment horizontal="center" vertical="center" wrapText="1"/>
    </xf>
    <xf numFmtId="0" fontId="131" fillId="3" borderId="1" xfId="1267" applyFont="1" applyFill="1" applyBorder="1" applyAlignment="1">
      <alignment horizontal="center" vertical="center"/>
    </xf>
    <xf numFmtId="0" fontId="131" fillId="3" borderId="1" xfId="1267" applyFont="1" applyFill="1" applyBorder="1" applyAlignment="1">
      <alignment horizontal="justify" vertical="top" wrapText="1"/>
    </xf>
    <xf numFmtId="0" fontId="130" fillId="0" borderId="1" xfId="1267" applyFont="1" applyFill="1" applyBorder="1" applyAlignment="1">
      <alignment horizontal="left" vertical="center" wrapText="1"/>
    </xf>
    <xf numFmtId="0" fontId="126" fillId="3" borderId="1" xfId="1" applyFont="1" applyFill="1" applyBorder="1" applyAlignment="1">
      <alignment horizontal="center" vertical="center" wrapText="1"/>
    </xf>
    <xf numFmtId="0" fontId="126" fillId="0" borderId="1" xfId="1" applyFont="1" applyFill="1" applyBorder="1" applyAlignment="1">
      <alignment horizontal="center" vertical="center"/>
    </xf>
    <xf numFmtId="16" fontId="130" fillId="0" borderId="1" xfId="1268" applyNumberFormat="1" applyFont="1" applyFill="1" applyBorder="1" applyAlignment="1">
      <alignment horizontal="center" vertical="center" wrapText="1"/>
    </xf>
    <xf numFmtId="0" fontId="130" fillId="0" borderId="1" xfId="1268" applyFont="1" applyFill="1" applyBorder="1" applyAlignment="1">
      <alignment vertical="center" wrapText="1"/>
    </xf>
    <xf numFmtId="0" fontId="130" fillId="0" borderId="1" xfId="1268" applyFont="1" applyFill="1" applyBorder="1" applyAlignment="1">
      <alignment horizontal="center" vertical="center" wrapText="1"/>
    </xf>
    <xf numFmtId="0" fontId="130" fillId="3" borderId="1" xfId="1268" applyFont="1" applyFill="1" applyBorder="1" applyAlignment="1">
      <alignment horizontal="center" vertical="center" wrapText="1"/>
    </xf>
    <xf numFmtId="0" fontId="126" fillId="3" borderId="1" xfId="1" applyFont="1" applyFill="1" applyBorder="1" applyAlignment="1">
      <alignment vertical="center" wrapText="1"/>
    </xf>
    <xf numFmtId="0" fontId="131" fillId="3" borderId="1" xfId="1268" applyFont="1" applyFill="1" applyBorder="1" applyAlignment="1">
      <alignment horizontal="center" vertical="center" wrapText="1"/>
    </xf>
    <xf numFmtId="0" fontId="131" fillId="0" borderId="1" xfId="1268" applyFont="1" applyFill="1" applyBorder="1" applyAlignment="1">
      <alignment vertical="center" wrapText="1"/>
    </xf>
    <xf numFmtId="16" fontId="130" fillId="3" borderId="1" xfId="1268" applyNumberFormat="1" applyFont="1" applyFill="1" applyBorder="1" applyAlignment="1">
      <alignment horizontal="center" vertical="center" wrapText="1"/>
    </xf>
    <xf numFmtId="0" fontId="131" fillId="3" borderId="1" xfId="1268" applyFont="1" applyFill="1" applyBorder="1" applyAlignment="1">
      <alignment vertical="center" wrapText="1"/>
    </xf>
    <xf numFmtId="0" fontId="130" fillId="3" borderId="1" xfId="1268" applyFont="1" applyFill="1" applyBorder="1" applyAlignment="1">
      <alignment vertical="center" wrapText="1"/>
    </xf>
    <xf numFmtId="0" fontId="131" fillId="3" borderId="1" xfId="1268" applyFont="1" applyFill="1" applyBorder="1" applyAlignment="1">
      <alignment horizontal="left" vertical="center" wrapText="1"/>
    </xf>
    <xf numFmtId="0" fontId="126" fillId="3" borderId="1" xfId="1" applyFont="1" applyFill="1" applyBorder="1" applyAlignment="1">
      <alignment vertical="top" wrapText="1"/>
    </xf>
    <xf numFmtId="2" fontId="130" fillId="3" borderId="1" xfId="1268" applyNumberFormat="1" applyFont="1" applyFill="1" applyBorder="1" applyAlignment="1">
      <alignment horizontal="center" vertical="center" wrapText="1"/>
    </xf>
    <xf numFmtId="0" fontId="126" fillId="3" borderId="0" xfId="1" applyFont="1" applyFill="1"/>
    <xf numFmtId="49" fontId="123" fillId="0" borderId="0" xfId="1" applyNumberFormat="1" applyFont="1" applyAlignment="1">
      <alignment vertical="center" wrapText="1"/>
    </xf>
    <xf numFmtId="0" fontId="126" fillId="0" borderId="0" xfId="1" applyFont="1" applyAlignment="1">
      <alignment horizontal="justify" vertical="center" wrapText="1"/>
    </xf>
    <xf numFmtId="0" fontId="126" fillId="0" borderId="0" xfId="1" applyFont="1" applyAlignment="1">
      <alignment horizontal="left" vertical="center" wrapText="1"/>
    </xf>
    <xf numFmtId="167" fontId="126" fillId="0" borderId="0" xfId="1" applyNumberFormat="1" applyFont="1" applyAlignment="1">
      <alignment horizontal="center" vertical="center" wrapText="1"/>
    </xf>
    <xf numFmtId="167" fontId="126" fillId="0" borderId="0" xfId="1" applyNumberFormat="1" applyFont="1" applyAlignment="1">
      <alignment vertical="center" wrapText="1"/>
    </xf>
    <xf numFmtId="0" fontId="126" fillId="0" borderId="0" xfId="1" applyFont="1" applyAlignment="1">
      <alignment vertical="center" wrapText="1"/>
    </xf>
    <xf numFmtId="0" fontId="126" fillId="0" borderId="0" xfId="1" applyFont="1" applyAlignment="1">
      <alignment horizontal="right" vertical="center" wrapText="1"/>
    </xf>
    <xf numFmtId="1" fontId="126" fillId="0" borderId="1" xfId="1" applyNumberFormat="1" applyFont="1" applyBorder="1" applyAlignment="1">
      <alignment horizontal="center" vertical="center" wrapText="1"/>
    </xf>
    <xf numFmtId="49" fontId="123" fillId="0" borderId="1" xfId="1" applyNumberFormat="1" applyFont="1" applyBorder="1" applyAlignment="1">
      <alignment horizontal="left" vertical="top" wrapText="1"/>
    </xf>
    <xf numFmtId="2" fontId="123" fillId="0" borderId="1" xfId="1" applyNumberFormat="1" applyFont="1" applyBorder="1" applyAlignment="1">
      <alignment horizontal="center" vertical="center" wrapText="1"/>
    </xf>
    <xf numFmtId="2" fontId="123" fillId="0" borderId="1" xfId="1" applyNumberFormat="1" applyFont="1" applyBorder="1" applyAlignment="1">
      <alignment horizontal="left" vertical="top" wrapText="1"/>
    </xf>
    <xf numFmtId="168" fontId="123" fillId="0" borderId="1" xfId="1" applyNumberFormat="1" applyFont="1" applyBorder="1" applyAlignment="1">
      <alignment horizontal="center" vertical="center" wrapText="1"/>
    </xf>
    <xf numFmtId="49" fontId="128" fillId="0" borderId="1" xfId="1" applyNumberFormat="1" applyFont="1" applyBorder="1" applyAlignment="1" applyProtection="1">
      <alignment horizontal="center" vertical="top" wrapText="1"/>
      <protection locked="0"/>
    </xf>
    <xf numFmtId="2" fontId="126" fillId="0" borderId="1" xfId="1" applyNumberFormat="1" applyFont="1" applyBorder="1" applyAlignment="1">
      <alignment horizontal="left" vertical="center" wrapText="1"/>
    </xf>
    <xf numFmtId="168" fontId="126" fillId="0" borderId="1" xfId="1" applyNumberFormat="1" applyFont="1" applyBorder="1" applyAlignment="1">
      <alignment horizontal="justify" vertical="top" wrapText="1"/>
    </xf>
    <xf numFmtId="4" fontId="126" fillId="0" borderId="1" xfId="1" applyNumberFormat="1" applyFont="1" applyBorder="1" applyAlignment="1" applyProtection="1">
      <alignment horizontal="left" vertical="top" wrapText="1"/>
      <protection locked="0"/>
    </xf>
    <xf numFmtId="2" fontId="126" fillId="0" borderId="1" xfId="1" applyNumberFormat="1" applyFont="1" applyBorder="1" applyAlignment="1">
      <alignment horizontal="left" vertical="top" wrapText="1"/>
    </xf>
    <xf numFmtId="168" fontId="126" fillId="0" borderId="1" xfId="1" applyNumberFormat="1" applyFont="1" applyFill="1" applyBorder="1" applyAlignment="1">
      <alignment horizontal="justify" vertical="top" wrapText="1"/>
    </xf>
    <xf numFmtId="4" fontId="126" fillId="0" borderId="1" xfId="1" applyNumberFormat="1" applyFont="1" applyBorder="1" applyAlignment="1" applyProtection="1">
      <alignment vertical="top" wrapText="1"/>
      <protection locked="0"/>
    </xf>
    <xf numFmtId="4" fontId="126" fillId="0" borderId="1" xfId="1" applyNumberFormat="1" applyFont="1" applyFill="1" applyBorder="1" applyAlignment="1" applyProtection="1">
      <alignment horizontal="left" vertical="top" wrapText="1"/>
      <protection locked="0"/>
    </xf>
    <xf numFmtId="49" fontId="126" fillId="0" borderId="1" xfId="1" applyNumberFormat="1" applyFont="1" applyBorder="1" applyAlignment="1" applyProtection="1">
      <alignment horizontal="center" vertical="top" wrapText="1"/>
      <protection locked="0"/>
    </xf>
    <xf numFmtId="49" fontId="128" fillId="0" borderId="1" xfId="1" applyNumberFormat="1" applyFont="1" applyBorder="1" applyAlignment="1" applyProtection="1">
      <alignment vertical="top" wrapText="1"/>
      <protection locked="0"/>
    </xf>
    <xf numFmtId="2" fontId="126" fillId="0" borderId="1" xfId="1" applyNumberFormat="1" applyFont="1" applyBorder="1" applyAlignment="1">
      <alignment vertical="top" wrapText="1"/>
    </xf>
    <xf numFmtId="168" fontId="126" fillId="0" borderId="1" xfId="1" applyNumberFormat="1" applyFont="1" applyBorder="1" applyAlignment="1">
      <alignment vertical="center" wrapText="1"/>
    </xf>
    <xf numFmtId="0" fontId="126" fillId="0" borderId="1" xfId="1" applyFont="1" applyFill="1" applyBorder="1" applyAlignment="1">
      <alignment vertical="top" wrapText="1"/>
    </xf>
    <xf numFmtId="49" fontId="128" fillId="0" borderId="17" xfId="1" applyNumberFormat="1" applyFont="1" applyBorder="1" applyAlignment="1" applyProtection="1">
      <alignment vertical="top" wrapText="1"/>
      <protection locked="0"/>
    </xf>
    <xf numFmtId="4" fontId="126" fillId="0" borderId="17" xfId="1" applyNumberFormat="1" applyFont="1" applyBorder="1" applyAlignment="1" applyProtection="1">
      <alignment vertical="top" wrapText="1"/>
      <protection locked="0"/>
    </xf>
    <xf numFmtId="2" fontId="126" fillId="0" borderId="17" xfId="1" applyNumberFormat="1" applyFont="1" applyBorder="1" applyAlignment="1">
      <alignment vertical="top" wrapText="1"/>
    </xf>
    <xf numFmtId="4" fontId="126" fillId="0" borderId="17" xfId="1" applyNumberFormat="1" applyFont="1" applyBorder="1" applyAlignment="1">
      <alignment vertical="center" wrapText="1"/>
    </xf>
    <xf numFmtId="168" fontId="126" fillId="0" borderId="17" xfId="1" applyNumberFormat="1" applyFont="1" applyBorder="1" applyAlignment="1">
      <alignment vertical="center" wrapText="1"/>
    </xf>
    <xf numFmtId="0" fontId="126" fillId="0" borderId="17" xfId="1" applyFont="1" applyBorder="1" applyAlignment="1">
      <alignment vertical="top" wrapText="1"/>
    </xf>
    <xf numFmtId="4" fontId="126" fillId="0" borderId="1" xfId="1" applyNumberFormat="1" applyFont="1" applyBorder="1" applyAlignment="1">
      <alignment horizontal="center" vertical="center" wrapText="1"/>
    </xf>
    <xf numFmtId="4" fontId="126" fillId="0" borderId="1" xfId="1" applyNumberFormat="1" applyFont="1" applyFill="1" applyBorder="1" applyAlignment="1" applyProtection="1">
      <alignment vertical="top" wrapText="1"/>
      <protection locked="0"/>
    </xf>
    <xf numFmtId="49" fontId="127" fillId="0" borderId="1" xfId="1" applyNumberFormat="1" applyFont="1" applyBorder="1" applyAlignment="1" applyProtection="1">
      <alignment horizontal="center" vertical="top" wrapText="1"/>
      <protection locked="0"/>
    </xf>
    <xf numFmtId="4" fontId="123" fillId="0" borderId="1" xfId="1" applyNumberFormat="1" applyFont="1" applyFill="1" applyBorder="1" applyAlignment="1" applyProtection="1">
      <alignment vertical="top" wrapText="1"/>
      <protection locked="0"/>
    </xf>
    <xf numFmtId="168" fontId="123" fillId="0" borderId="1" xfId="0" applyNumberFormat="1" applyFont="1" applyBorder="1" applyAlignment="1">
      <alignment horizontal="center" vertical="center" wrapText="1"/>
    </xf>
    <xf numFmtId="168" fontId="123" fillId="0" borderId="1" xfId="0" applyNumberFormat="1" applyFont="1" applyFill="1" applyBorder="1" applyAlignment="1">
      <alignment horizontal="justify" vertical="center" wrapText="1"/>
    </xf>
    <xf numFmtId="168" fontId="123" fillId="0" borderId="1" xfId="1" applyNumberFormat="1" applyFont="1" applyBorder="1" applyAlignment="1">
      <alignment horizontal="justify" vertical="top" wrapText="1"/>
    </xf>
    <xf numFmtId="168" fontId="126" fillId="0" borderId="1" xfId="0" applyNumberFormat="1" applyFont="1" applyBorder="1" applyAlignment="1">
      <alignment horizontal="center" vertical="center" wrapText="1"/>
    </xf>
    <xf numFmtId="168" fontId="126" fillId="0" borderId="1" xfId="0" applyNumberFormat="1" applyFont="1" applyFill="1" applyBorder="1" applyAlignment="1">
      <alignment horizontal="justify" vertical="center" wrapText="1"/>
    </xf>
    <xf numFmtId="4" fontId="126" fillId="0" borderId="1" xfId="0" applyNumberFormat="1" applyFont="1" applyFill="1" applyBorder="1" applyAlignment="1" applyProtection="1">
      <alignment horizontal="left" vertical="center" wrapText="1"/>
      <protection locked="0"/>
    </xf>
    <xf numFmtId="2" fontId="126" fillId="0" borderId="1" xfId="0" applyNumberFormat="1" applyFont="1" applyBorder="1" applyAlignment="1">
      <alignment horizontal="left" vertical="center" wrapText="1"/>
    </xf>
    <xf numFmtId="168" fontId="126" fillId="0" borderId="1" xfId="1" applyNumberFormat="1" applyFont="1" applyBorder="1" applyAlignment="1">
      <alignment horizontal="justify" vertical="center" wrapText="1"/>
    </xf>
    <xf numFmtId="0" fontId="127" fillId="0" borderId="1" xfId="1" applyFont="1" applyFill="1" applyBorder="1" applyAlignment="1" applyProtection="1">
      <alignment horizontal="left" vertical="top" wrapText="1"/>
      <protection locked="0"/>
    </xf>
    <xf numFmtId="49" fontId="126" fillId="0" borderId="1" xfId="1" applyNumberFormat="1" applyFont="1" applyBorder="1" applyAlignment="1">
      <alignment horizontal="center" vertical="top" wrapText="1"/>
    </xf>
    <xf numFmtId="4" fontId="126" fillId="0" borderId="1" xfId="1" applyNumberFormat="1" applyFont="1" applyBorder="1" applyAlignment="1" applyProtection="1">
      <alignment horizontal="left" vertical="center" wrapText="1"/>
      <protection locked="0"/>
    </xf>
    <xf numFmtId="168" fontId="137" fillId="0" borderId="1" xfId="1" applyNumberFormat="1" applyFont="1" applyBorder="1" applyAlignment="1">
      <alignment horizontal="justify" vertical="top" wrapText="1"/>
    </xf>
    <xf numFmtId="0" fontId="123" fillId="0" borderId="1" xfId="1" applyFont="1" applyBorder="1" applyAlignment="1">
      <alignment horizontal="justify" vertical="center" wrapText="1"/>
    </xf>
    <xf numFmtId="0" fontId="128" fillId="0" borderId="1" xfId="1" applyNumberFormat="1" applyFont="1" applyFill="1" applyBorder="1" applyAlignment="1" applyProtection="1">
      <alignment horizontal="left" vertical="center" wrapText="1"/>
      <protection locked="0"/>
    </xf>
    <xf numFmtId="0" fontId="126" fillId="0" borderId="1" xfId="1" applyFont="1" applyFill="1" applyBorder="1" applyAlignment="1">
      <alignment horizontal="left" vertical="center" wrapText="1"/>
    </xf>
    <xf numFmtId="0" fontId="126" fillId="0" borderId="1" xfId="0" applyNumberFormat="1" applyFont="1" applyFill="1" applyBorder="1" applyAlignment="1" applyProtection="1">
      <alignment horizontal="left" vertical="center" wrapText="1"/>
      <protection locked="0"/>
    </xf>
    <xf numFmtId="168" fontId="126" fillId="0" borderId="1" xfId="1" applyNumberFormat="1" applyFont="1" applyFill="1" applyBorder="1" applyAlignment="1">
      <alignment horizontal="center" vertical="center"/>
    </xf>
    <xf numFmtId="0" fontId="126" fillId="0" borderId="1" xfId="0" applyFont="1" applyFill="1" applyBorder="1" applyAlignment="1">
      <alignment horizontal="center" vertical="center" wrapText="1"/>
    </xf>
    <xf numFmtId="0" fontId="138" fillId="0" borderId="1" xfId="0" applyNumberFormat="1" applyFont="1" applyFill="1" applyBorder="1" applyAlignment="1" applyProtection="1">
      <alignment horizontal="left" vertical="center" wrapText="1"/>
      <protection locked="0"/>
    </xf>
    <xf numFmtId="167" fontId="126" fillId="0" borderId="1" xfId="1" applyNumberFormat="1" applyFont="1" applyFill="1" applyBorder="1" applyAlignment="1">
      <alignment horizontal="center" vertical="center"/>
    </xf>
    <xf numFmtId="49" fontId="126" fillId="3" borderId="0" xfId="1" applyNumberFormat="1" applyFont="1" applyFill="1" applyAlignment="1">
      <alignment horizontal="center" vertical="center" wrapText="1"/>
    </xf>
    <xf numFmtId="0" fontId="126" fillId="3" borderId="0" xfId="1" applyFont="1" applyFill="1" applyAlignment="1">
      <alignment horizontal="left" wrapText="1"/>
    </xf>
    <xf numFmtId="0" fontId="126" fillId="3" borderId="0" xfId="1" applyFont="1" applyFill="1" applyAlignment="1">
      <alignment horizontal="left" vertical="center" wrapText="1"/>
    </xf>
    <xf numFmtId="2" fontId="126" fillId="3" borderId="0" xfId="1" applyNumberFormat="1" applyFont="1" applyFill="1" applyAlignment="1">
      <alignment wrapText="1"/>
    </xf>
    <xf numFmtId="0" fontId="139" fillId="3" borderId="0" xfId="1" applyFont="1" applyFill="1" applyAlignment="1">
      <alignment wrapText="1"/>
    </xf>
    <xf numFmtId="0" fontId="139" fillId="3" borderId="0" xfId="1" applyFont="1" applyFill="1" applyAlignment="1">
      <alignment horizontal="justify" wrapText="1"/>
    </xf>
    <xf numFmtId="0" fontId="139" fillId="3" borderId="0" xfId="1" applyFont="1" applyFill="1" applyAlignment="1">
      <alignment horizontal="center" vertical="center" wrapText="1"/>
    </xf>
    <xf numFmtId="0" fontId="126" fillId="3" borderId="0" xfId="1" applyFont="1" applyFill="1" applyAlignment="1">
      <alignment horizontal="right" vertical="center" wrapText="1"/>
    </xf>
    <xf numFmtId="0" fontId="123" fillId="3" borderId="0" xfId="902" applyFont="1" applyFill="1" applyAlignment="1">
      <alignment horizontal="center" vertical="center" wrapText="1"/>
    </xf>
    <xf numFmtId="49" fontId="126" fillId="3" borderId="1" xfId="1" applyNumberFormat="1" applyFont="1" applyFill="1" applyBorder="1" applyAlignment="1">
      <alignment horizontal="center" vertical="center" wrapText="1"/>
    </xf>
    <xf numFmtId="2" fontId="126" fillId="3" borderId="1" xfId="1" applyNumberFormat="1" applyFont="1" applyFill="1" applyBorder="1" applyAlignment="1">
      <alignment horizontal="center" vertical="center" wrapText="1"/>
    </xf>
    <xf numFmtId="167" fontId="126" fillId="3" borderId="1" xfId="1" applyNumberFormat="1" applyFont="1" applyFill="1" applyBorder="1" applyAlignment="1">
      <alignment horizontal="center" vertical="center" wrapText="1"/>
    </xf>
    <xf numFmtId="1" fontId="126" fillId="3" borderId="1" xfId="1" applyNumberFormat="1" applyFont="1" applyFill="1" applyBorder="1" applyAlignment="1">
      <alignment horizontal="center" vertical="center" wrapText="1"/>
    </xf>
    <xf numFmtId="0" fontId="135" fillId="3" borderId="1" xfId="1" applyFont="1" applyFill="1" applyBorder="1" applyAlignment="1">
      <alignment horizontal="justify" vertical="top" wrapText="1"/>
    </xf>
    <xf numFmtId="0" fontId="131" fillId="3" borderId="1" xfId="1" applyFont="1" applyFill="1" applyBorder="1" applyAlignment="1">
      <alignment vertical="center" wrapText="1"/>
    </xf>
    <xf numFmtId="167" fontId="131" fillId="3" borderId="1" xfId="1" applyNumberFormat="1" applyFont="1" applyFill="1" applyBorder="1" applyAlignment="1">
      <alignment horizontal="justify" vertical="top" wrapText="1"/>
    </xf>
    <xf numFmtId="0" fontId="131" fillId="3" borderId="1" xfId="1" applyFont="1" applyFill="1" applyBorder="1"/>
    <xf numFmtId="0" fontId="135" fillId="3" borderId="1" xfId="1" applyFont="1" applyFill="1" applyBorder="1" applyAlignment="1">
      <alignment vertical="center"/>
    </xf>
    <xf numFmtId="167" fontId="135" fillId="3" borderId="1" xfId="1" applyNumberFormat="1" applyFont="1" applyFill="1" applyBorder="1" applyAlignment="1">
      <alignment horizontal="center" vertical="center"/>
    </xf>
    <xf numFmtId="168" fontId="135" fillId="3" borderId="1" xfId="1" applyNumberFormat="1" applyFont="1" applyFill="1" applyBorder="1" applyAlignment="1">
      <alignment horizontal="center" vertical="center" wrapText="1"/>
    </xf>
    <xf numFmtId="167" fontId="135" fillId="3" borderId="1" xfId="1" applyNumberFormat="1" applyFont="1" applyFill="1" applyBorder="1" applyAlignment="1">
      <alignment horizontal="justify" vertical="center" wrapText="1"/>
    </xf>
    <xf numFmtId="168" fontId="131" fillId="3" borderId="1" xfId="1" applyNumberFormat="1" applyFont="1" applyFill="1" applyBorder="1" applyAlignment="1">
      <alignment horizontal="center" vertical="center" wrapText="1"/>
    </xf>
    <xf numFmtId="167" fontId="135" fillId="3" borderId="1" xfId="1" applyNumberFormat="1" applyFont="1" applyFill="1" applyBorder="1" applyAlignment="1">
      <alignment vertical="center"/>
    </xf>
    <xf numFmtId="168" fontId="135" fillId="3" borderId="1" xfId="1" applyNumberFormat="1" applyFont="1" applyFill="1" applyBorder="1" applyAlignment="1">
      <alignment horizontal="center" vertical="center"/>
    </xf>
    <xf numFmtId="167" fontId="135" fillId="3" borderId="1" xfId="1" applyNumberFormat="1" applyFont="1" applyFill="1" applyBorder="1" applyAlignment="1">
      <alignment horizontal="justify"/>
    </xf>
    <xf numFmtId="167" fontId="135" fillId="3" borderId="1" xfId="1" applyNumberFormat="1" applyFont="1" applyFill="1" applyBorder="1" applyAlignment="1">
      <alignment horizontal="center" vertical="center" wrapText="1"/>
    </xf>
    <xf numFmtId="167" fontId="135" fillId="3" borderId="1" xfId="1" applyNumberFormat="1" applyFont="1" applyFill="1" applyBorder="1" applyAlignment="1">
      <alignment vertical="center" wrapText="1"/>
    </xf>
    <xf numFmtId="167" fontId="131" fillId="3" borderId="1" xfId="1" applyNumberFormat="1" applyFont="1" applyFill="1" applyBorder="1" applyAlignment="1">
      <alignment horizontal="center" vertical="center" wrapText="1"/>
    </xf>
    <xf numFmtId="167" fontId="131" fillId="3" borderId="1" xfId="1" applyNumberFormat="1" applyFont="1" applyFill="1" applyBorder="1" applyAlignment="1">
      <alignment vertical="center" wrapText="1"/>
    </xf>
    <xf numFmtId="167" fontId="131" fillId="3" borderId="1" xfId="1" applyNumberFormat="1" applyFont="1" applyFill="1" applyBorder="1" applyAlignment="1">
      <alignment horizontal="center" vertical="center"/>
    </xf>
    <xf numFmtId="167" fontId="131" fillId="0" borderId="1" xfId="1" applyNumberFormat="1" applyFont="1" applyFill="1" applyBorder="1" applyAlignment="1">
      <alignment horizontal="justify" vertical="top" wrapText="1"/>
    </xf>
    <xf numFmtId="167" fontId="135" fillId="3" borderId="1" xfId="1" applyNumberFormat="1" applyFont="1" applyFill="1" applyBorder="1" applyAlignment="1">
      <alignment horizontal="justify" vertical="top" wrapText="1"/>
    </xf>
    <xf numFmtId="0" fontId="126" fillId="3" borderId="0" xfId="1" applyFont="1" applyFill="1" applyAlignment="1">
      <alignment vertical="center"/>
    </xf>
    <xf numFmtId="0" fontId="126" fillId="3" borderId="0" xfId="1" applyFont="1" applyFill="1" applyAlignment="1">
      <alignment horizontal="right" vertical="center"/>
    </xf>
    <xf numFmtId="0" fontId="135" fillId="3" borderId="11" xfId="970" applyFont="1" applyFill="1" applyBorder="1" applyAlignment="1">
      <alignment horizontal="center" vertical="center"/>
    </xf>
    <xf numFmtId="0" fontId="135" fillId="3" borderId="0" xfId="970" applyFont="1" applyFill="1" applyBorder="1" applyAlignment="1">
      <alignment horizontal="center" vertical="center"/>
    </xf>
    <xf numFmtId="0" fontId="131" fillId="3" borderId="1" xfId="1" applyFont="1" applyFill="1" applyBorder="1" applyAlignment="1">
      <alignment horizontal="center" vertical="center" wrapText="1"/>
    </xf>
    <xf numFmtId="0" fontId="128" fillId="3" borderId="1" xfId="1030" applyFont="1" applyFill="1" applyBorder="1" applyAlignment="1">
      <alignment horizontal="center" vertical="center" wrapText="1"/>
    </xf>
    <xf numFmtId="0" fontId="127" fillId="3" borderId="1" xfId="1030" applyFont="1" applyFill="1" applyBorder="1" applyAlignment="1">
      <alignment horizontal="center" vertical="center" wrapText="1"/>
    </xf>
    <xf numFmtId="1" fontId="131" fillId="3" borderId="1" xfId="1" applyNumberFormat="1" applyFont="1" applyFill="1" applyBorder="1" applyAlignment="1">
      <alignment horizontal="center" vertical="center" wrapText="1"/>
    </xf>
    <xf numFmtId="0" fontId="123" fillId="3" borderId="1" xfId="1" applyFont="1" applyFill="1" applyBorder="1" applyAlignment="1">
      <alignment horizontal="center" vertical="center"/>
    </xf>
    <xf numFmtId="16" fontId="126" fillId="3" borderId="1" xfId="1" applyNumberFormat="1" applyFont="1" applyFill="1" applyBorder="1" applyAlignment="1">
      <alignment horizontal="center" vertical="center"/>
    </xf>
    <xf numFmtId="0" fontId="131" fillId="0" borderId="0" xfId="1248" applyFont="1"/>
    <xf numFmtId="4" fontId="131" fillId="0" borderId="0" xfId="1248" applyNumberFormat="1" applyFont="1"/>
    <xf numFmtId="4" fontId="131" fillId="0" borderId="0" xfId="1248" applyNumberFormat="1" applyFont="1" applyAlignment="1">
      <alignment horizontal="right"/>
    </xf>
    <xf numFmtId="0" fontId="123" fillId="0" borderId="0" xfId="1" applyFont="1" applyAlignment="1">
      <alignment horizontal="left"/>
    </xf>
    <xf numFmtId="0" fontId="123" fillId="0" borderId="0" xfId="1" applyFont="1" applyAlignment="1">
      <alignment horizontal="center"/>
    </xf>
    <xf numFmtId="4" fontId="123" fillId="0" borderId="0" xfId="1" applyNumberFormat="1" applyFont="1" applyAlignment="1">
      <alignment horizontal="center"/>
    </xf>
    <xf numFmtId="4" fontId="126" fillId="0" borderId="0" xfId="1" applyNumberFormat="1" applyFont="1"/>
    <xf numFmtId="49" fontId="123" fillId="0" borderId="1" xfId="1" applyNumberFormat="1" applyFont="1" applyBorder="1" applyAlignment="1">
      <alignment horizontal="center" vertical="top" wrapText="1"/>
    </xf>
    <xf numFmtId="168" fontId="123" fillId="0" borderId="1" xfId="1" applyNumberFormat="1" applyFont="1" applyBorder="1" applyAlignment="1">
      <alignment horizontal="left" vertical="top" wrapText="1"/>
    </xf>
    <xf numFmtId="167" fontId="135" fillId="0" borderId="1" xfId="1248" applyNumberFormat="1" applyFont="1" applyBorder="1" applyAlignment="1">
      <alignment horizontal="center" vertical="center"/>
    </xf>
    <xf numFmtId="0" fontId="137" fillId="0" borderId="1" xfId="1248" applyFont="1" applyBorder="1" applyAlignment="1">
      <alignment horizontal="justify" vertical="top"/>
    </xf>
    <xf numFmtId="168" fontId="126" fillId="0" borderId="1" xfId="1" applyNumberFormat="1" applyFont="1" applyBorder="1" applyAlignment="1">
      <alignment horizontal="left" vertical="top" wrapText="1"/>
    </xf>
    <xf numFmtId="167" fontId="126" fillId="0" borderId="1" xfId="1248" applyNumberFormat="1" applyFont="1" applyBorder="1" applyAlignment="1">
      <alignment horizontal="center" vertical="center"/>
    </xf>
    <xf numFmtId="0" fontId="126" fillId="0" borderId="1" xfId="1248" applyFont="1" applyBorder="1" applyAlignment="1">
      <alignment horizontal="justify" vertical="top"/>
    </xf>
    <xf numFmtId="168" fontId="126" fillId="0" borderId="1" xfId="1248" applyNumberFormat="1" applyFont="1" applyBorder="1" applyAlignment="1">
      <alignment horizontal="center" vertical="center"/>
    </xf>
    <xf numFmtId="167" fontId="131" fillId="0" borderId="1" xfId="1248" applyNumberFormat="1" applyFont="1" applyBorder="1" applyAlignment="1">
      <alignment horizontal="center" vertical="center"/>
    </xf>
    <xf numFmtId="49" fontId="126" fillId="0" borderId="1" xfId="1" applyNumberFormat="1" applyFont="1" applyBorder="1" applyAlignment="1">
      <alignment horizontal="center" vertical="top"/>
    </xf>
    <xf numFmtId="0" fontId="126" fillId="0" borderId="1" xfId="1248" applyFont="1" applyBorder="1" applyAlignment="1">
      <alignment horizontal="justify" vertical="top" wrapText="1"/>
    </xf>
    <xf numFmtId="49" fontId="123" fillId="0" borderId="1" xfId="1" applyNumberFormat="1" applyFont="1" applyBorder="1" applyAlignment="1">
      <alignment horizontal="center" vertical="top"/>
    </xf>
    <xf numFmtId="168" fontId="123" fillId="0" borderId="1" xfId="1" applyNumberFormat="1" applyFont="1" applyBorder="1" applyAlignment="1">
      <alignment horizontal="center" vertical="center"/>
    </xf>
    <xf numFmtId="168" fontId="123" fillId="0" borderId="1" xfId="1" applyNumberFormat="1" applyFont="1" applyBorder="1" applyAlignment="1">
      <alignment horizontal="justify" vertical="top"/>
    </xf>
    <xf numFmtId="167" fontId="123" fillId="0" borderId="1" xfId="1248" applyNumberFormat="1" applyFont="1" applyBorder="1" applyAlignment="1">
      <alignment horizontal="center" vertical="center"/>
    </xf>
    <xf numFmtId="168" fontId="126" fillId="0" borderId="1" xfId="1" applyNumberFormat="1" applyFont="1" applyBorder="1" applyAlignment="1">
      <alignment horizontal="justify" vertical="top"/>
    </xf>
    <xf numFmtId="0" fontId="123" fillId="0" borderId="1" xfId="1248" applyFont="1" applyBorder="1" applyAlignment="1">
      <alignment horizontal="justify" vertical="top"/>
    </xf>
    <xf numFmtId="168" fontId="123" fillId="0" borderId="1" xfId="1" applyNumberFormat="1" applyFont="1" applyBorder="1" applyAlignment="1">
      <alignment horizontal="center" vertical="top"/>
    </xf>
    <xf numFmtId="168" fontId="123" fillId="0" borderId="1" xfId="1" applyNumberFormat="1" applyFont="1" applyBorder="1" applyAlignment="1">
      <alignment horizontal="center" vertical="top" wrapText="1"/>
    </xf>
    <xf numFmtId="167" fontId="123" fillId="0" borderId="1" xfId="1248" applyNumberFormat="1" applyFont="1" applyBorder="1" applyAlignment="1">
      <alignment horizontal="center" vertical="top"/>
    </xf>
    <xf numFmtId="0" fontId="139" fillId="0" borderId="1" xfId="1248" applyFont="1" applyBorder="1" applyAlignment="1">
      <alignment horizontal="justify" vertical="top"/>
    </xf>
    <xf numFmtId="0" fontId="131" fillId="0" borderId="1" xfId="1248" applyFont="1" applyBorder="1" applyAlignment="1">
      <alignment horizontal="justify" vertical="top"/>
    </xf>
    <xf numFmtId="168" fontId="123" fillId="0" borderId="1" xfId="1" applyNumberFormat="1" applyFont="1" applyBorder="1" applyAlignment="1">
      <alignment vertical="top" wrapText="1"/>
    </xf>
    <xf numFmtId="168" fontId="126" fillId="0" borderId="1" xfId="1" applyNumberFormat="1" applyFont="1" applyBorder="1" applyAlignment="1">
      <alignment vertical="top" wrapText="1"/>
    </xf>
    <xf numFmtId="0" fontId="131" fillId="0" borderId="1" xfId="1248" applyFont="1" applyBorder="1" applyAlignment="1">
      <alignment horizontal="center"/>
    </xf>
    <xf numFmtId="0" fontId="135" fillId="0" borderId="1" xfId="1248" applyFont="1" applyBorder="1" applyAlignment="1">
      <alignment horizontal="center" vertical="center"/>
    </xf>
    <xf numFmtId="168" fontId="135" fillId="0" borderId="1" xfId="1248" applyNumberFormat="1" applyFont="1" applyBorder="1" applyAlignment="1">
      <alignment horizontal="center" vertical="center"/>
    </xf>
    <xf numFmtId="168" fontId="123" fillId="0" borderId="1" xfId="1248" applyNumberFormat="1" applyFont="1" applyBorder="1" applyAlignment="1">
      <alignment horizontal="center" vertical="center"/>
    </xf>
    <xf numFmtId="168" fontId="135" fillId="0" borderId="1" xfId="1248" applyNumberFormat="1" applyFont="1" applyBorder="1" applyAlignment="1">
      <alignment horizontal="justify" vertical="top"/>
    </xf>
    <xf numFmtId="168" fontId="135" fillId="0" borderId="1" xfId="1248" applyNumberFormat="1" applyFont="1" applyBorder="1" applyAlignment="1">
      <alignment horizontal="left" vertical="top"/>
    </xf>
    <xf numFmtId="168" fontId="135" fillId="0" borderId="1" xfId="1248" applyNumberFormat="1" applyFont="1" applyBorder="1" applyAlignment="1">
      <alignment horizontal="left" vertical="top" wrapText="1"/>
    </xf>
    <xf numFmtId="168" fontId="137" fillId="0" borderId="1" xfId="1248" applyNumberFormat="1" applyFont="1" applyBorder="1" applyAlignment="1">
      <alignment horizontal="justify" vertical="top"/>
    </xf>
    <xf numFmtId="168" fontId="131" fillId="0" borderId="1" xfId="1248" applyNumberFormat="1" applyFont="1" applyBorder="1" applyAlignment="1">
      <alignment horizontal="left" vertical="top" wrapText="1"/>
    </xf>
    <xf numFmtId="168" fontId="131" fillId="0" borderId="1" xfId="1248" applyNumberFormat="1" applyFont="1" applyBorder="1" applyAlignment="1">
      <alignment horizontal="center" vertical="center"/>
    </xf>
    <xf numFmtId="49" fontId="131" fillId="0" borderId="1" xfId="1248" applyNumberFormat="1" applyFont="1" applyBorder="1" applyAlignment="1">
      <alignment horizontal="center" vertical="top"/>
    </xf>
    <xf numFmtId="0" fontId="131" fillId="0" borderId="1" xfId="1248" applyFont="1" applyBorder="1" applyAlignment="1">
      <alignment horizontal="left" vertical="top" wrapText="1"/>
    </xf>
    <xf numFmtId="168" fontId="126" fillId="0" borderId="1" xfId="1248" applyNumberFormat="1" applyFont="1" applyFill="1" applyBorder="1" applyAlignment="1">
      <alignment horizontal="justify" vertical="top"/>
    </xf>
    <xf numFmtId="168" fontId="126" fillId="0" borderId="1" xfId="1248" applyNumberFormat="1" applyFont="1" applyFill="1" applyBorder="1" applyAlignment="1">
      <alignment horizontal="justify" vertical="top" wrapText="1"/>
    </xf>
    <xf numFmtId="168" fontId="126" fillId="0" borderId="1" xfId="1248" applyNumberFormat="1" applyFont="1" applyBorder="1" applyAlignment="1">
      <alignment horizontal="justify" vertical="top"/>
    </xf>
    <xf numFmtId="0" fontId="131" fillId="0" borderId="1" xfId="1249" applyFont="1" applyBorder="1" applyAlignment="1">
      <alignment horizontal="justify" vertical="top" wrapText="1"/>
    </xf>
    <xf numFmtId="168" fontId="123" fillId="0" borderId="1" xfId="1248" applyNumberFormat="1" applyFont="1" applyBorder="1" applyAlignment="1">
      <alignment horizontal="justify" vertical="top"/>
    </xf>
    <xf numFmtId="0" fontId="131" fillId="0" borderId="0" xfId="1261" applyFont="1"/>
    <xf numFmtId="0" fontId="128" fillId="0" borderId="0" xfId="1261" applyFont="1" applyAlignment="1">
      <alignment horizontal="right" vertical="center"/>
    </xf>
    <xf numFmtId="0" fontId="128" fillId="0" borderId="0" xfId="1261" applyFont="1" applyAlignment="1">
      <alignment horizontal="center" vertical="center"/>
    </xf>
    <xf numFmtId="0" fontId="128" fillId="0" borderId="0" xfId="1261" applyFont="1"/>
    <xf numFmtId="0" fontId="128" fillId="0" borderId="1" xfId="1261" applyFont="1" applyBorder="1" applyAlignment="1">
      <alignment horizontal="center" vertical="center" wrapText="1"/>
    </xf>
    <xf numFmtId="0" fontId="128" fillId="0" borderId="1" xfId="1261" applyFont="1" applyBorder="1" applyAlignment="1">
      <alignment vertical="center" wrapText="1"/>
    </xf>
    <xf numFmtId="0" fontId="128" fillId="0" borderId="1" xfId="1261" applyFont="1" applyBorder="1" applyAlignment="1">
      <alignment horizontal="left" vertical="center" wrapText="1"/>
    </xf>
    <xf numFmtId="0" fontId="126" fillId="0" borderId="1" xfId="1" applyFont="1" applyFill="1" applyBorder="1" applyAlignment="1" applyProtection="1">
      <alignment horizontal="justify" vertical="center" wrapText="1"/>
      <protection locked="0"/>
    </xf>
    <xf numFmtId="0" fontId="126" fillId="0" borderId="1" xfId="1" applyFont="1" applyBorder="1" applyAlignment="1" applyProtection="1">
      <alignment horizontal="justify" vertical="center" wrapText="1"/>
      <protection locked="0"/>
    </xf>
    <xf numFmtId="0" fontId="131" fillId="0" borderId="1" xfId="1261" applyFont="1" applyBorder="1" applyAlignment="1">
      <alignment horizontal="center" vertical="center"/>
    </xf>
    <xf numFmtId="0" fontId="128" fillId="0" borderId="1" xfId="1261" applyFont="1" applyBorder="1" applyAlignment="1">
      <alignment horizontal="justify" vertical="center" wrapText="1"/>
    </xf>
    <xf numFmtId="0" fontId="131" fillId="0" borderId="0" xfId="1269" applyFont="1"/>
    <xf numFmtId="0" fontId="131" fillId="0" borderId="0" xfId="1269" applyFont="1" applyAlignment="1">
      <alignment horizontal="right"/>
    </xf>
    <xf numFmtId="167" fontId="123" fillId="0" borderId="1" xfId="1" applyNumberFormat="1" applyFont="1" applyBorder="1" applyAlignment="1">
      <alignment horizontal="left" vertical="top" wrapText="1"/>
    </xf>
    <xf numFmtId="167" fontId="126" fillId="0" borderId="1" xfId="1" applyNumberFormat="1" applyFont="1" applyBorder="1" applyAlignment="1">
      <alignment horizontal="left" vertical="top" wrapText="1"/>
    </xf>
    <xf numFmtId="167" fontId="126" fillId="0" borderId="1" xfId="1" applyNumberFormat="1" applyFont="1" applyBorder="1" applyAlignment="1">
      <alignment horizontal="justify" vertical="top"/>
    </xf>
    <xf numFmtId="167" fontId="126" fillId="0" borderId="1" xfId="1" applyNumberFormat="1" applyFont="1" applyBorder="1" applyAlignment="1">
      <alignment horizontal="justify" vertical="top" wrapText="1"/>
    </xf>
    <xf numFmtId="167" fontId="126" fillId="0" borderId="1" xfId="1" applyNumberFormat="1" applyFont="1" applyBorder="1" applyAlignment="1">
      <alignment vertical="top" wrapText="1"/>
    </xf>
    <xf numFmtId="168" fontId="126" fillId="0" borderId="12" xfId="1" applyNumberFormat="1" applyFont="1" applyBorder="1" applyAlignment="1">
      <alignment horizontal="center" vertical="center" wrapText="1"/>
    </xf>
    <xf numFmtId="167" fontId="123" fillId="0" borderId="1" xfId="1" applyNumberFormat="1" applyFont="1" applyBorder="1" applyAlignment="1">
      <alignment vertical="top"/>
    </xf>
    <xf numFmtId="167" fontId="123" fillId="0" borderId="1" xfId="1" applyNumberFormat="1" applyFont="1" applyBorder="1" applyAlignment="1">
      <alignment horizontal="justify" vertical="top"/>
    </xf>
    <xf numFmtId="167" fontId="139" fillId="0" borderId="1" xfId="1" applyNumberFormat="1" applyFont="1" applyBorder="1" applyAlignment="1">
      <alignment horizontal="justify" vertical="top"/>
    </xf>
    <xf numFmtId="49" fontId="126" fillId="0" borderId="1" xfId="1" applyNumberFormat="1" applyFont="1" applyBorder="1" applyAlignment="1">
      <alignment horizontal="left" vertical="top" wrapText="1"/>
    </xf>
    <xf numFmtId="167" fontId="123" fillId="0" borderId="1" xfId="1" applyNumberFormat="1" applyFont="1" applyBorder="1" applyAlignment="1">
      <alignment horizontal="center" vertical="top"/>
    </xf>
    <xf numFmtId="167" fontId="123" fillId="0" borderId="1" xfId="1" applyNumberFormat="1" applyFont="1" applyBorder="1" applyAlignment="1">
      <alignment horizontal="center" vertical="top" wrapText="1"/>
    </xf>
    <xf numFmtId="0" fontId="135" fillId="0" borderId="1" xfId="1" applyFont="1" applyBorder="1" applyAlignment="1">
      <alignment horizontal="left" vertical="center" wrapText="1"/>
    </xf>
    <xf numFmtId="0" fontId="131" fillId="0" borderId="0" xfId="1270" applyFont="1"/>
    <xf numFmtId="0" fontId="128" fillId="0" borderId="0" xfId="1270" applyFont="1" applyAlignment="1">
      <alignment horizontal="right" vertical="center"/>
    </xf>
    <xf numFmtId="0" fontId="128" fillId="0" borderId="0" xfId="1270" applyFont="1" applyAlignment="1">
      <alignment horizontal="center" vertical="center"/>
    </xf>
    <xf numFmtId="0" fontId="128" fillId="0" borderId="0" xfId="1270" applyFont="1"/>
    <xf numFmtId="0" fontId="128" fillId="0" borderId="1" xfId="1270" applyFont="1" applyBorder="1" applyAlignment="1">
      <alignment horizontal="center" vertical="center" wrapText="1"/>
    </xf>
    <xf numFmtId="0" fontId="128" fillId="0" borderId="1" xfId="1270" applyFont="1" applyBorder="1" applyAlignment="1">
      <alignment vertical="center" wrapText="1"/>
    </xf>
    <xf numFmtId="2" fontId="128" fillId="0" borderId="1" xfId="1270" applyNumberFormat="1" applyFont="1" applyBorder="1" applyAlignment="1">
      <alignment horizontal="center" vertical="center" wrapText="1"/>
    </xf>
    <xf numFmtId="0" fontId="131" fillId="0" borderId="1" xfId="0" applyFont="1" applyBorder="1" applyAlignment="1">
      <alignment horizontal="left" vertical="center" wrapText="1"/>
    </xf>
    <xf numFmtId="1" fontId="128" fillId="0" borderId="1" xfId="1270" applyNumberFormat="1" applyFont="1" applyBorder="1" applyAlignment="1">
      <alignment horizontal="center" vertical="center" wrapText="1"/>
    </xf>
    <xf numFmtId="0" fontId="128" fillId="0" borderId="1" xfId="1270" applyFont="1" applyBorder="1" applyAlignment="1">
      <alignment horizontal="left" vertical="center" wrapText="1"/>
    </xf>
    <xf numFmtId="0" fontId="131" fillId="0" borderId="1" xfId="1270" applyFont="1" applyBorder="1" applyAlignment="1">
      <alignment horizontal="center" vertical="center"/>
    </xf>
    <xf numFmtId="0" fontId="131" fillId="0" borderId="1" xfId="1270" applyFont="1" applyBorder="1" applyAlignment="1">
      <alignment vertical="center" wrapText="1"/>
    </xf>
    <xf numFmtId="0" fontId="131" fillId="0" borderId="1" xfId="1270" applyFont="1" applyBorder="1" applyAlignment="1">
      <alignment horizontal="justify" vertical="center" wrapText="1"/>
    </xf>
    <xf numFmtId="0" fontId="131" fillId="0" borderId="1" xfId="1270" applyFont="1" applyBorder="1" applyAlignment="1">
      <alignment horizontal="justify" vertical="center"/>
    </xf>
    <xf numFmtId="0" fontId="131" fillId="0" borderId="1" xfId="1270" applyFont="1" applyBorder="1" applyAlignment="1">
      <alignment horizontal="justify" vertical="top" wrapText="1"/>
    </xf>
    <xf numFmtId="0" fontId="128" fillId="0" borderId="0" xfId="840" applyFont="1" applyAlignment="1">
      <alignment horizontal="center" vertical="center" wrapText="1"/>
    </xf>
    <xf numFmtId="0" fontId="128" fillId="0" borderId="0" xfId="840" applyFont="1" applyAlignment="1">
      <alignment horizontal="left" vertical="top" wrapText="1"/>
    </xf>
    <xf numFmtId="0" fontId="128" fillId="0" borderId="0" xfId="840" applyFont="1" applyAlignment="1">
      <alignment horizontal="justify" vertical="top" wrapText="1"/>
    </xf>
    <xf numFmtId="0" fontId="128" fillId="0" borderId="0" xfId="840" applyFont="1" applyAlignment="1">
      <alignment horizontal="right" vertical="top" wrapText="1"/>
    </xf>
    <xf numFmtId="0" fontId="128" fillId="0" borderId="1" xfId="840" applyFont="1" applyBorder="1" applyAlignment="1">
      <alignment horizontal="center" vertical="center" wrapText="1"/>
    </xf>
    <xf numFmtId="49" fontId="127" fillId="0" borderId="1" xfId="840" applyNumberFormat="1" applyFont="1" applyBorder="1" applyAlignment="1">
      <alignment horizontal="left" vertical="top" wrapText="1"/>
    </xf>
    <xf numFmtId="168" fontId="127" fillId="0" borderId="1" xfId="840" applyNumberFormat="1" applyFont="1" applyBorder="1" applyAlignment="1">
      <alignment horizontal="center" vertical="center" wrapText="1"/>
    </xf>
    <xf numFmtId="0" fontId="123" fillId="0" borderId="1" xfId="840" applyFont="1" applyBorder="1" applyAlignment="1">
      <alignment horizontal="left" vertical="top" wrapText="1"/>
    </xf>
    <xf numFmtId="0" fontId="126" fillId="0" borderId="1" xfId="840" applyFont="1" applyBorder="1" applyAlignment="1">
      <alignment horizontal="left" vertical="top" wrapText="1"/>
    </xf>
    <xf numFmtId="168" fontId="126" fillId="0" borderId="1" xfId="840" applyNumberFormat="1" applyFont="1" applyBorder="1" applyAlignment="1">
      <alignment horizontal="center" vertical="center"/>
    </xf>
    <xf numFmtId="49" fontId="128" fillId="0" borderId="1" xfId="840" applyNumberFormat="1" applyFont="1" applyBorder="1" applyAlignment="1">
      <alignment horizontal="left" vertical="top" wrapText="1"/>
    </xf>
    <xf numFmtId="168" fontId="128" fillId="0" borderId="1" xfId="840" applyNumberFormat="1" applyFont="1" applyBorder="1" applyAlignment="1">
      <alignment horizontal="center" vertical="center" wrapText="1"/>
    </xf>
    <xf numFmtId="0" fontId="128" fillId="0" borderId="1" xfId="840" applyFont="1" applyBorder="1" applyAlignment="1">
      <alignment horizontal="left" vertical="top" wrapText="1"/>
    </xf>
    <xf numFmtId="168" fontId="128" fillId="0" borderId="1" xfId="840" applyNumberFormat="1" applyFont="1" applyFill="1" applyBorder="1" applyAlignment="1">
      <alignment horizontal="center" vertical="center" wrapText="1"/>
    </xf>
    <xf numFmtId="49" fontId="128" fillId="0" borderId="1" xfId="840" applyNumberFormat="1" applyFont="1" applyBorder="1" applyAlignment="1">
      <alignment horizontal="center" vertical="center" wrapText="1"/>
    </xf>
    <xf numFmtId="168" fontId="128" fillId="3" borderId="1" xfId="840" applyNumberFormat="1" applyFont="1" applyFill="1" applyBorder="1" applyAlignment="1">
      <alignment horizontal="justify" vertical="top" wrapText="1"/>
    </xf>
    <xf numFmtId="49" fontId="126" fillId="0" borderId="1" xfId="840" applyNumberFormat="1" applyFont="1" applyBorder="1" applyAlignment="1">
      <alignment horizontal="center" vertical="center" wrapText="1"/>
    </xf>
    <xf numFmtId="168" fontId="126" fillId="0" borderId="1" xfId="840" applyNumberFormat="1" applyFont="1" applyFill="1" applyBorder="1" applyAlignment="1">
      <alignment horizontal="justify" vertical="top" wrapText="1"/>
    </xf>
    <xf numFmtId="0" fontId="127" fillId="0" borderId="1" xfId="840" applyFont="1" applyBorder="1" applyAlignment="1">
      <alignment horizontal="left" vertical="top" wrapText="1"/>
    </xf>
    <xf numFmtId="168" fontId="123" fillId="0" borderId="1" xfId="840" applyNumberFormat="1" applyFont="1" applyBorder="1" applyAlignment="1">
      <alignment horizontal="center" vertical="center"/>
    </xf>
    <xf numFmtId="0" fontId="135" fillId="0" borderId="1" xfId="1" applyFont="1" applyBorder="1" applyAlignment="1">
      <alignment horizontal="left" vertical="top" wrapText="1"/>
    </xf>
    <xf numFmtId="0" fontId="131" fillId="0" borderId="1" xfId="1" applyFont="1" applyBorder="1" applyAlignment="1">
      <alignment horizontal="left" vertical="top" wrapText="1"/>
    </xf>
    <xf numFmtId="49" fontId="131" fillId="0" borderId="1" xfId="1" applyNumberFormat="1" applyFont="1" applyBorder="1" applyAlignment="1">
      <alignment horizontal="center" vertical="center" wrapText="1"/>
    </xf>
    <xf numFmtId="0" fontId="126" fillId="0" borderId="17" xfId="1" applyFont="1" applyBorder="1" applyAlignment="1">
      <alignment horizontal="left" vertical="top" wrapText="1"/>
    </xf>
    <xf numFmtId="168" fontId="126" fillId="0" borderId="17" xfId="1" applyNumberFormat="1" applyFont="1" applyBorder="1" applyAlignment="1">
      <alignment horizontal="center" vertical="center" wrapText="1"/>
    </xf>
    <xf numFmtId="49" fontId="126" fillId="0" borderId="1" xfId="1" applyNumberFormat="1" applyFont="1" applyBorder="1" applyAlignment="1">
      <alignment vertical="center" wrapText="1"/>
    </xf>
    <xf numFmtId="49" fontId="126" fillId="0" borderId="17" xfId="1" applyNumberFormat="1" applyFont="1" applyBorder="1" applyAlignment="1">
      <alignment vertical="center" wrapText="1"/>
    </xf>
    <xf numFmtId="0" fontId="126" fillId="0" borderId="16" xfId="1" applyFont="1" applyBorder="1" applyAlignment="1">
      <alignment horizontal="left" vertical="top" wrapText="1"/>
    </xf>
    <xf numFmtId="168" fontId="126" fillId="0" borderId="16" xfId="1" applyNumberFormat="1" applyFont="1" applyBorder="1" applyAlignment="1">
      <alignment horizontal="center" vertical="center" wrapText="1"/>
    </xf>
    <xf numFmtId="49" fontId="128" fillId="0" borderId="17" xfId="1" applyNumberFormat="1" applyFont="1" applyBorder="1" applyAlignment="1">
      <alignment horizontal="justify" vertical="top" wrapText="1"/>
    </xf>
    <xf numFmtId="0" fontId="128" fillId="0" borderId="17" xfId="1" applyFont="1" applyBorder="1" applyAlignment="1">
      <alignment vertical="top" wrapText="1"/>
    </xf>
    <xf numFmtId="0" fontId="128" fillId="0" borderId="1" xfId="1" applyFont="1" applyFill="1" applyBorder="1" applyAlignment="1">
      <alignment horizontal="justify" vertical="top" wrapText="1"/>
    </xf>
    <xf numFmtId="0" fontId="128" fillId="3" borderId="1" xfId="1" applyFont="1" applyFill="1" applyBorder="1" applyAlignment="1">
      <alignment horizontal="justify" vertical="top" wrapText="1"/>
    </xf>
    <xf numFmtId="0" fontId="126" fillId="0" borderId="12" xfId="1" applyFont="1" applyBorder="1" applyAlignment="1">
      <alignment horizontal="left" vertical="top" wrapText="1"/>
    </xf>
    <xf numFmtId="168" fontId="126" fillId="3" borderId="12" xfId="1" applyNumberFormat="1" applyFont="1" applyFill="1" applyBorder="1" applyAlignment="1">
      <alignment horizontal="center" vertical="center" wrapText="1"/>
    </xf>
    <xf numFmtId="0" fontId="126" fillId="0" borderId="1" xfId="1" applyFont="1" applyBorder="1" applyAlignment="1">
      <alignment vertical="center" wrapText="1"/>
    </xf>
    <xf numFmtId="49" fontId="128" fillId="0" borderId="1" xfId="840" applyNumberFormat="1" applyFont="1" applyBorder="1" applyAlignment="1">
      <alignment vertical="center" wrapText="1"/>
    </xf>
    <xf numFmtId="0" fontId="128" fillId="0" borderId="1" xfId="840" applyFont="1" applyBorder="1" applyAlignment="1">
      <alignment vertical="top" wrapText="1"/>
    </xf>
    <xf numFmtId="0" fontId="128" fillId="0" borderId="1" xfId="840" applyFont="1" applyBorder="1" applyAlignment="1">
      <alignment horizontal="justify" vertical="top" wrapText="1"/>
    </xf>
    <xf numFmtId="0" fontId="128" fillId="0" borderId="17" xfId="840" applyFont="1" applyBorder="1" applyAlignment="1">
      <alignment horizontal="left" vertical="top" wrapText="1"/>
    </xf>
    <xf numFmtId="168" fontId="128" fillId="0" borderId="17" xfId="840" applyNumberFormat="1" applyFont="1" applyBorder="1" applyAlignment="1">
      <alignment horizontal="center" vertical="center" wrapText="1"/>
    </xf>
    <xf numFmtId="0" fontId="123" fillId="0" borderId="17" xfId="1" applyFont="1" applyBorder="1" applyAlignment="1">
      <alignment horizontal="left" vertical="top" wrapText="1"/>
    </xf>
    <xf numFmtId="168" fontId="123" fillId="0" borderId="17" xfId="1" applyNumberFormat="1" applyFont="1" applyBorder="1" applyAlignment="1">
      <alignment horizontal="center" vertical="center" wrapText="1"/>
    </xf>
    <xf numFmtId="0" fontId="126" fillId="0" borderId="1" xfId="982" applyFont="1" applyBorder="1" applyAlignment="1">
      <alignment horizontal="center" vertical="center" wrapText="1"/>
    </xf>
    <xf numFmtId="3" fontId="126" fillId="0" borderId="1" xfId="982" applyNumberFormat="1" applyFont="1" applyFill="1" applyBorder="1" applyAlignment="1">
      <alignment horizontal="center" vertical="center" wrapText="1"/>
    </xf>
    <xf numFmtId="3" fontId="126" fillId="0" borderId="1" xfId="982" applyNumberFormat="1" applyFont="1" applyBorder="1" applyAlignment="1">
      <alignment horizontal="center" vertical="center" wrapText="1"/>
    </xf>
    <xf numFmtId="4" fontId="126" fillId="0" borderId="1" xfId="982" applyNumberFormat="1" applyFont="1" applyBorder="1" applyAlignment="1">
      <alignment horizontal="center" vertical="center" wrapText="1"/>
    </xf>
    <xf numFmtId="0" fontId="128" fillId="0" borderId="1" xfId="1" applyNumberFormat="1" applyFont="1" applyBorder="1" applyAlignment="1">
      <alignment horizontal="justify" vertical="top" wrapText="1"/>
    </xf>
    <xf numFmtId="168" fontId="126" fillId="0" borderId="1" xfId="982" applyNumberFormat="1" applyFont="1" applyBorder="1" applyAlignment="1">
      <alignment horizontal="center" vertical="center" wrapText="1"/>
    </xf>
    <xf numFmtId="168" fontId="126" fillId="0" borderId="1" xfId="982" applyNumberFormat="1" applyFont="1" applyFill="1" applyBorder="1" applyAlignment="1">
      <alignment horizontal="center" vertical="center" wrapText="1"/>
    </xf>
    <xf numFmtId="4" fontId="126" fillId="0" borderId="1" xfId="982" applyNumberFormat="1" applyFont="1" applyFill="1" applyBorder="1" applyAlignment="1">
      <alignment horizontal="center" vertical="center" wrapText="1"/>
    </xf>
    <xf numFmtId="0" fontId="128" fillId="0" borderId="1" xfId="1" applyFont="1" applyFill="1" applyBorder="1" applyAlignment="1">
      <alignment vertical="top" wrapText="1"/>
    </xf>
    <xf numFmtId="0" fontId="126" fillId="3" borderId="1" xfId="982" applyFont="1" applyFill="1" applyBorder="1" applyAlignment="1">
      <alignment horizontal="center" vertical="center" wrapText="1"/>
    </xf>
    <xf numFmtId="168" fontId="126" fillId="3" borderId="1" xfId="982" applyNumberFormat="1" applyFont="1" applyFill="1" applyBorder="1" applyAlignment="1">
      <alignment horizontal="center" vertical="center" wrapText="1"/>
    </xf>
    <xf numFmtId="0" fontId="128" fillId="0" borderId="17" xfId="1" applyFont="1" applyFill="1" applyBorder="1" applyAlignment="1">
      <alignment horizontal="justify" vertical="top" wrapText="1"/>
    </xf>
    <xf numFmtId="177" fontId="126" fillId="0" borderId="1" xfId="982" applyNumberFormat="1" applyFont="1" applyBorder="1" applyAlignment="1">
      <alignment horizontal="center" vertical="center" wrapText="1"/>
    </xf>
    <xf numFmtId="173" fontId="126" fillId="0" borderId="1" xfId="982" applyNumberFormat="1" applyFont="1" applyBorder="1" applyAlignment="1">
      <alignment horizontal="center" vertical="center" wrapText="1"/>
    </xf>
    <xf numFmtId="0" fontId="130" fillId="0" borderId="12" xfId="0" applyFont="1" applyFill="1" applyBorder="1" applyAlignment="1">
      <alignment horizontal="left" vertical="center" wrapText="1"/>
    </xf>
    <xf numFmtId="3" fontId="126" fillId="3" borderId="1" xfId="982" applyNumberFormat="1" applyFont="1" applyFill="1" applyBorder="1" applyAlignment="1">
      <alignment horizontal="center" vertical="center" wrapText="1"/>
    </xf>
    <xf numFmtId="0" fontId="131" fillId="0" borderId="0" xfId="1265" applyFont="1"/>
    <xf numFmtId="0" fontId="131" fillId="0" borderId="0" xfId="1265" applyFont="1" applyAlignment="1">
      <alignment horizontal="right"/>
    </xf>
    <xf numFmtId="167" fontId="123" fillId="0" borderId="1" xfId="1" applyNumberFormat="1" applyFont="1" applyBorder="1" applyAlignment="1">
      <alignment vertical="center" wrapText="1"/>
    </xf>
    <xf numFmtId="167" fontId="137" fillId="0" borderId="1" xfId="1" applyNumberFormat="1" applyFont="1" applyBorder="1" applyAlignment="1">
      <alignment horizontal="justify" vertical="top"/>
    </xf>
    <xf numFmtId="167" fontId="131" fillId="0" borderId="1" xfId="1" applyNumberFormat="1" applyFont="1" applyBorder="1" applyAlignment="1">
      <alignment horizontal="justify" vertical="top"/>
    </xf>
    <xf numFmtId="168" fontId="123" fillId="0" borderId="1" xfId="1" applyNumberFormat="1" applyFont="1" applyBorder="1" applyAlignment="1">
      <alignment horizontal="justify" vertical="center"/>
    </xf>
    <xf numFmtId="168" fontId="126" fillId="0" borderId="1" xfId="1" applyNumberFormat="1" applyFont="1" applyBorder="1" applyAlignment="1">
      <alignment horizontal="justify" vertical="center"/>
    </xf>
    <xf numFmtId="167" fontId="123" fillId="0" borderId="1" xfId="1" applyNumberFormat="1" applyFont="1" applyBorder="1" applyAlignment="1">
      <alignment horizontal="center" vertical="center"/>
    </xf>
    <xf numFmtId="167" fontId="137" fillId="0" borderId="1" xfId="1" applyNumberFormat="1" applyFont="1" applyBorder="1" applyAlignment="1">
      <alignment horizontal="justify" vertical="top" wrapText="1"/>
    </xf>
    <xf numFmtId="167" fontId="139" fillId="0" borderId="1" xfId="1" applyNumberFormat="1" applyFont="1" applyBorder="1" applyAlignment="1">
      <alignment horizontal="justify" vertical="top" wrapText="1"/>
    </xf>
    <xf numFmtId="168" fontId="137" fillId="0" borderId="1" xfId="1" applyNumberFormat="1" applyFont="1" applyBorder="1" applyAlignment="1">
      <alignment horizontal="justify" vertical="center"/>
    </xf>
    <xf numFmtId="167" fontId="123" fillId="0" borderId="1" xfId="1265" applyNumberFormat="1" applyFont="1" applyBorder="1" applyAlignment="1">
      <alignment horizontal="justify" vertical="top"/>
    </xf>
    <xf numFmtId="0" fontId="131" fillId="0" borderId="0" xfId="1266" applyFont="1"/>
    <xf numFmtId="0" fontId="128" fillId="0" borderId="0" xfId="1266" applyFont="1" applyAlignment="1">
      <alignment horizontal="right" vertical="center"/>
    </xf>
    <xf numFmtId="0" fontId="128" fillId="0" borderId="0" xfId="1266" applyFont="1" applyAlignment="1">
      <alignment horizontal="center" vertical="center"/>
    </xf>
    <xf numFmtId="0" fontId="128" fillId="0" borderId="0" xfId="1266" applyFont="1"/>
    <xf numFmtId="0" fontId="128" fillId="0" borderId="1" xfId="1266" applyFont="1" applyBorder="1" applyAlignment="1">
      <alignment horizontal="center" vertical="center" wrapText="1"/>
    </xf>
    <xf numFmtId="0" fontId="128" fillId="0" borderId="1" xfId="1266" applyFont="1" applyBorder="1" applyAlignment="1">
      <alignment vertical="center" wrapText="1"/>
    </xf>
    <xf numFmtId="0" fontId="128" fillId="0" borderId="1" xfId="1266" applyFont="1" applyBorder="1" applyAlignment="1">
      <alignment horizontal="left" vertical="center" wrapText="1"/>
    </xf>
    <xf numFmtId="0" fontId="128" fillId="0" borderId="1" xfId="1266" applyFont="1" applyBorder="1" applyAlignment="1">
      <alignment horizontal="center" vertical="center"/>
    </xf>
    <xf numFmtId="0" fontId="123" fillId="0" borderId="1" xfId="1" applyFont="1" applyBorder="1" applyAlignment="1">
      <alignment horizontal="center" vertical="top"/>
    </xf>
    <xf numFmtId="167" fontId="123" fillId="0" borderId="1" xfId="1" applyNumberFormat="1" applyFont="1" applyBorder="1" applyAlignment="1">
      <alignment horizontal="left" vertical="top"/>
    </xf>
    <xf numFmtId="0" fontId="123" fillId="0" borderId="1" xfId="1" applyFont="1" applyBorder="1" applyAlignment="1">
      <alignment horizontal="justify" vertical="top"/>
    </xf>
    <xf numFmtId="0" fontId="135" fillId="0" borderId="1" xfId="0" applyFont="1" applyBorder="1" applyAlignment="1">
      <alignment vertical="center" wrapText="1"/>
    </xf>
    <xf numFmtId="167" fontId="123" fillId="0" borderId="15" xfId="1" applyNumberFormat="1" applyFont="1" applyBorder="1" applyAlignment="1">
      <alignment horizontal="center" vertical="center"/>
    </xf>
    <xf numFmtId="0" fontId="135" fillId="0" borderId="1" xfId="0" applyFont="1" applyBorder="1" applyAlignment="1">
      <alignment horizontal="justify" vertical="center" wrapText="1"/>
    </xf>
    <xf numFmtId="0" fontId="131" fillId="0" borderId="1" xfId="0" applyFont="1" applyBorder="1" applyAlignment="1">
      <alignment vertical="center" wrapText="1"/>
    </xf>
    <xf numFmtId="167" fontId="126" fillId="0" borderId="15" xfId="1" applyNumberFormat="1" applyFont="1" applyBorder="1" applyAlignment="1">
      <alignment horizontal="center" vertical="center"/>
    </xf>
    <xf numFmtId="0" fontId="131" fillId="0" borderId="1" xfId="0" applyFont="1" applyBorder="1" applyAlignment="1">
      <alignment horizontal="justify" vertical="center" wrapText="1"/>
    </xf>
    <xf numFmtId="0" fontId="135" fillId="0" borderId="1" xfId="0" applyFont="1" applyBorder="1" applyAlignment="1">
      <alignment horizontal="justify" vertical="top" wrapText="1"/>
    </xf>
    <xf numFmtId="168" fontId="127" fillId="0" borderId="1" xfId="1" applyNumberFormat="1" applyFont="1" applyBorder="1" applyAlignment="1" applyProtection="1">
      <alignment horizontal="center" vertical="center" wrapText="1"/>
      <protection locked="0"/>
    </xf>
    <xf numFmtId="168" fontId="127" fillId="3" borderId="1" xfId="1" applyNumberFormat="1" applyFont="1" applyFill="1" applyBorder="1" applyAlignment="1" applyProtection="1">
      <alignment horizontal="center" vertical="center" wrapText="1"/>
      <protection locked="0"/>
    </xf>
    <xf numFmtId="49" fontId="126" fillId="0" borderId="12" xfId="1" applyNumberFormat="1" applyFont="1" applyBorder="1" applyAlignment="1">
      <alignment horizontal="center" vertical="top" wrapText="1"/>
    </xf>
    <xf numFmtId="0" fontId="128" fillId="0" borderId="12" xfId="1" applyFont="1" applyBorder="1" applyAlignment="1" applyProtection="1">
      <alignment horizontal="left" vertical="top" wrapText="1"/>
      <protection locked="0"/>
    </xf>
    <xf numFmtId="168" fontId="128" fillId="0" borderId="12" xfId="1" applyNumberFormat="1" applyFont="1" applyBorder="1" applyAlignment="1" applyProtection="1">
      <alignment horizontal="center" vertical="center" wrapText="1"/>
      <protection locked="0"/>
    </xf>
    <xf numFmtId="168" fontId="128" fillId="3" borderId="12" xfId="1" applyNumberFormat="1" applyFont="1" applyFill="1" applyBorder="1" applyAlignment="1" applyProtection="1">
      <alignment horizontal="center" vertical="center" wrapText="1"/>
      <protection locked="0"/>
    </xf>
    <xf numFmtId="0" fontId="128" fillId="0" borderId="12" xfId="1" applyFont="1" applyBorder="1" applyAlignment="1" applyProtection="1">
      <alignment horizontal="justify" vertical="top" wrapText="1"/>
      <protection locked="0"/>
    </xf>
    <xf numFmtId="0" fontId="127" fillId="3" borderId="1" xfId="1" applyFont="1" applyFill="1" applyBorder="1" applyAlignment="1" applyProtection="1">
      <alignment horizontal="left" vertical="top" wrapText="1"/>
      <protection locked="0"/>
    </xf>
    <xf numFmtId="0" fontId="126" fillId="3" borderId="1" xfId="1" applyFont="1" applyFill="1" applyBorder="1" applyAlignment="1">
      <alignment horizontal="justify" vertical="top"/>
    </xf>
    <xf numFmtId="168" fontId="128" fillId="0" borderId="1" xfId="1" applyNumberFormat="1" applyFont="1" applyBorder="1" applyAlignment="1" applyProtection="1">
      <alignment horizontal="left" vertical="top" wrapText="1"/>
      <protection locked="0"/>
    </xf>
    <xf numFmtId="168" fontId="128" fillId="3" borderId="1" xfId="1" applyNumberFormat="1" applyFont="1" applyFill="1" applyBorder="1" applyAlignment="1" applyProtection="1">
      <alignment horizontal="center" vertical="center" wrapText="1"/>
      <protection locked="0"/>
    </xf>
    <xf numFmtId="168" fontId="128" fillId="0" borderId="1" xfId="1" applyNumberFormat="1" applyFont="1" applyFill="1" applyBorder="1" applyAlignment="1" applyProtection="1">
      <alignment horizontal="justify" vertical="top" wrapText="1"/>
      <protection locked="0"/>
    </xf>
    <xf numFmtId="168" fontId="128" fillId="0" borderId="1" xfId="1" applyNumberFormat="1" applyFont="1" applyBorder="1" applyAlignment="1" applyProtection="1">
      <alignment horizontal="justify" vertical="top" wrapText="1"/>
      <protection locked="0"/>
    </xf>
    <xf numFmtId="168" fontId="127" fillId="0" borderId="1" xfId="1" applyNumberFormat="1" applyFont="1" applyBorder="1" applyAlignment="1" applyProtection="1">
      <alignment horizontal="justify" vertical="top" wrapText="1"/>
      <protection locked="0"/>
    </xf>
    <xf numFmtId="168" fontId="127" fillId="0" borderId="1" xfId="1" applyNumberFormat="1" applyFont="1" applyBorder="1" applyAlignment="1" applyProtection="1">
      <alignment horizontal="left" vertical="top" wrapText="1"/>
      <protection locked="0"/>
    </xf>
    <xf numFmtId="0" fontId="128" fillId="3" borderId="1" xfId="1" applyFont="1" applyFill="1" applyBorder="1" applyAlignment="1" applyProtection="1">
      <alignment horizontal="left" vertical="top" wrapText="1"/>
      <protection locked="0"/>
    </xf>
    <xf numFmtId="168" fontId="128" fillId="0" borderId="1" xfId="1" applyNumberFormat="1" applyFont="1" applyBorder="1" applyAlignment="1" applyProtection="1">
      <alignment horizontal="center" vertical="center" wrapText="1"/>
      <protection locked="0"/>
    </xf>
    <xf numFmtId="49" fontId="123" fillId="3" borderId="1" xfId="1" applyNumberFormat="1" applyFont="1" applyFill="1" applyBorder="1" applyAlignment="1">
      <alignment horizontal="center" vertical="center" wrapText="1"/>
    </xf>
    <xf numFmtId="168" fontId="123" fillId="3" borderId="1" xfId="1" applyNumberFormat="1" applyFont="1" applyFill="1" applyBorder="1" applyAlignment="1">
      <alignment horizontal="justify" vertical="top" wrapText="1"/>
    </xf>
    <xf numFmtId="168" fontId="127" fillId="3" borderId="1" xfId="1" applyNumberFormat="1" applyFont="1" applyFill="1" applyBorder="1" applyAlignment="1" applyProtection="1">
      <alignment horizontal="left" vertical="top" wrapText="1"/>
      <protection locked="0"/>
    </xf>
    <xf numFmtId="0" fontId="123" fillId="0" borderId="0" xfId="1" applyFont="1" applyAlignment="1">
      <alignment horizontal="center" vertical="center"/>
    </xf>
    <xf numFmtId="0" fontId="128" fillId="0" borderId="1" xfId="983" applyFont="1" applyBorder="1" applyAlignment="1">
      <alignment horizontal="center" vertical="center" wrapText="1"/>
    </xf>
    <xf numFmtId="0" fontId="128" fillId="0" borderId="1" xfId="902" applyFont="1" applyBorder="1" applyAlignment="1">
      <alignment horizontal="center" vertical="top" wrapText="1"/>
    </xf>
    <xf numFmtId="0" fontId="128" fillId="0" borderId="13" xfId="902" applyFont="1" applyBorder="1" applyAlignment="1">
      <alignment horizontal="left" vertical="top" wrapText="1"/>
    </xf>
    <xf numFmtId="0" fontId="131" fillId="0" borderId="13" xfId="0" applyFont="1" applyBorder="1" applyAlignment="1">
      <alignment horizontal="center" vertical="top" wrapText="1"/>
    </xf>
    <xf numFmtId="0" fontId="131" fillId="0" borderId="1" xfId="0" applyFont="1" applyBorder="1" applyAlignment="1">
      <alignment horizontal="center" vertical="top" wrapText="1"/>
    </xf>
    <xf numFmtId="0" fontId="126" fillId="0" borderId="1" xfId="902" applyFont="1" applyBorder="1" applyAlignment="1">
      <alignment horizontal="justify" vertical="top" wrapText="1"/>
    </xf>
    <xf numFmtId="0" fontId="126" fillId="0" borderId="15" xfId="902" applyFont="1" applyBorder="1" applyAlignment="1">
      <alignment horizontal="justify" vertical="top" wrapText="1"/>
    </xf>
    <xf numFmtId="0" fontId="128" fillId="0" borderId="1" xfId="902" applyFont="1" applyBorder="1" applyAlignment="1">
      <alignment horizontal="left" vertical="top" wrapText="1"/>
    </xf>
    <xf numFmtId="0" fontId="126" fillId="0" borderId="1" xfId="902" applyFont="1" applyBorder="1" applyAlignment="1">
      <alignment horizontal="center" vertical="top" wrapText="1"/>
    </xf>
    <xf numFmtId="0" fontId="126" fillId="0" borderId="0" xfId="840" applyFont="1" applyBorder="1" applyAlignment="1">
      <alignment horizontal="center" vertical="center"/>
    </xf>
    <xf numFmtId="0" fontId="126" fillId="0" borderId="0" xfId="840" applyFont="1" applyBorder="1" applyAlignment="1">
      <alignment horizontal="left" vertical="top"/>
    </xf>
    <xf numFmtId="0" fontId="126" fillId="0" borderId="0" xfId="840" applyFont="1" applyBorder="1" applyAlignment="1">
      <alignment horizontal="justify" vertical="top"/>
    </xf>
    <xf numFmtId="0" fontId="126" fillId="0" borderId="0" xfId="840" applyFont="1" applyBorder="1" applyAlignment="1">
      <alignment horizontal="right" vertical="top"/>
    </xf>
    <xf numFmtId="0" fontId="123" fillId="0" borderId="0" xfId="840" applyFont="1" applyBorder="1" applyAlignment="1">
      <alignment horizontal="center" vertical="center" wrapText="1"/>
    </xf>
    <xf numFmtId="0" fontId="123" fillId="0" borderId="0" xfId="840" applyFont="1" applyBorder="1" applyAlignment="1">
      <alignment horizontal="left" vertical="top" wrapText="1"/>
    </xf>
    <xf numFmtId="0" fontId="123" fillId="0" borderId="0" xfId="840" applyFont="1" applyBorder="1" applyAlignment="1">
      <alignment horizontal="justify" vertical="top" wrapText="1"/>
    </xf>
    <xf numFmtId="0" fontId="126" fillId="0" borderId="1" xfId="840" applyFont="1" applyBorder="1" applyAlignment="1">
      <alignment horizontal="center" vertical="center" wrapText="1"/>
    </xf>
    <xf numFmtId="0" fontId="123" fillId="0" borderId="1" xfId="840" applyFont="1" applyFill="1" applyBorder="1" applyAlignment="1">
      <alignment horizontal="left" vertical="top" wrapText="1"/>
    </xf>
    <xf numFmtId="4" fontId="123" fillId="0" borderId="1" xfId="1" applyNumberFormat="1" applyFont="1" applyFill="1" applyBorder="1" applyAlignment="1">
      <alignment horizontal="center" vertical="center" wrapText="1"/>
    </xf>
    <xf numFmtId="0" fontId="126" fillId="0" borderId="1" xfId="840" applyFont="1" applyFill="1" applyBorder="1" applyAlignment="1">
      <alignment horizontal="left" vertical="top" wrapText="1"/>
    </xf>
    <xf numFmtId="4" fontId="126" fillId="0" borderId="1" xfId="1" applyNumberFormat="1" applyFont="1" applyFill="1" applyBorder="1" applyAlignment="1">
      <alignment horizontal="center" vertical="center" wrapText="1"/>
    </xf>
    <xf numFmtId="0" fontId="126" fillId="3" borderId="1" xfId="0" applyFont="1" applyFill="1" applyBorder="1" applyAlignment="1">
      <alignment vertical="center" wrapText="1"/>
    </xf>
    <xf numFmtId="4" fontId="126" fillId="3" borderId="1" xfId="0" applyNumberFormat="1" applyFont="1" applyFill="1" applyBorder="1" applyAlignment="1">
      <alignment horizontal="center" vertical="center" wrapText="1"/>
    </xf>
    <xf numFmtId="4" fontId="126" fillId="3" borderId="1" xfId="1" applyNumberFormat="1" applyFont="1" applyFill="1" applyBorder="1" applyAlignment="1">
      <alignment horizontal="center" vertical="center"/>
    </xf>
    <xf numFmtId="0" fontId="126" fillId="3" borderId="1" xfId="0" applyFont="1" applyFill="1" applyBorder="1" applyAlignment="1">
      <alignment vertical="top" wrapText="1"/>
    </xf>
    <xf numFmtId="49" fontId="126" fillId="3" borderId="1" xfId="840" applyNumberFormat="1" applyFont="1" applyFill="1" applyBorder="1" applyAlignment="1">
      <alignment horizontal="center" vertical="center" wrapText="1"/>
    </xf>
    <xf numFmtId="49" fontId="126" fillId="3" borderId="1" xfId="1" applyNumberFormat="1" applyFont="1" applyFill="1" applyBorder="1" applyAlignment="1">
      <alignment horizontal="justify" vertical="top" wrapText="1"/>
    </xf>
    <xf numFmtId="0" fontId="126" fillId="0" borderId="1" xfId="1" applyFont="1" applyFill="1" applyBorder="1" applyAlignment="1">
      <alignment horizontal="left" vertical="top" wrapText="1"/>
    </xf>
    <xf numFmtId="0" fontId="131" fillId="0" borderId="1" xfId="0" applyFont="1" applyFill="1" applyBorder="1" applyAlignment="1">
      <alignment vertical="top" wrapText="1"/>
    </xf>
    <xf numFmtId="4" fontId="131" fillId="0" borderId="1" xfId="0" applyNumberFormat="1" applyFont="1" applyFill="1" applyBorder="1" applyAlignment="1">
      <alignment horizontal="center" vertical="center" wrapText="1"/>
    </xf>
    <xf numFmtId="4" fontId="126" fillId="0" borderId="1" xfId="1" applyNumberFormat="1" applyFont="1" applyFill="1" applyBorder="1" applyAlignment="1">
      <alignment horizontal="center" vertical="center"/>
    </xf>
    <xf numFmtId="49" fontId="126" fillId="0" borderId="1" xfId="1" applyNumberFormat="1" applyFont="1" applyFill="1" applyBorder="1" applyAlignment="1">
      <alignment horizontal="justify" vertical="top" wrapText="1"/>
    </xf>
    <xf numFmtId="0" fontId="126" fillId="0" borderId="12" xfId="1" applyFont="1" applyFill="1" applyBorder="1" applyAlignment="1">
      <alignment horizontal="left" vertical="top" wrapText="1"/>
    </xf>
    <xf numFmtId="4" fontId="126" fillId="0" borderId="12" xfId="1" applyNumberFormat="1" applyFont="1" applyFill="1" applyBorder="1" applyAlignment="1">
      <alignment horizontal="center" vertical="center"/>
    </xf>
    <xf numFmtId="168" fontId="126" fillId="0" borderId="12" xfId="1" applyNumberFormat="1" applyFont="1" applyFill="1" applyBorder="1" applyAlignment="1">
      <alignment horizontal="center" vertical="center" wrapText="1"/>
    </xf>
    <xf numFmtId="4" fontId="126" fillId="3" borderId="1" xfId="1" applyNumberFormat="1" applyFont="1" applyFill="1" applyBorder="1" applyAlignment="1">
      <alignment horizontal="center" vertical="center" wrapText="1"/>
    </xf>
    <xf numFmtId="49" fontId="126" fillId="3" borderId="12" xfId="1" applyNumberFormat="1" applyFont="1" applyFill="1" applyBorder="1" applyAlignment="1">
      <alignment vertical="top" wrapText="1"/>
    </xf>
    <xf numFmtId="0" fontId="126" fillId="3" borderId="17" xfId="1" applyFont="1" applyFill="1" applyBorder="1" applyAlignment="1">
      <alignment vertical="top" wrapText="1"/>
    </xf>
    <xf numFmtId="4" fontId="126" fillId="3" borderId="17" xfId="1" applyNumberFormat="1" applyFont="1" applyFill="1" applyBorder="1" applyAlignment="1">
      <alignment horizontal="center" vertical="center" wrapText="1"/>
    </xf>
    <xf numFmtId="168" fontId="126" fillId="3" borderId="17" xfId="1" applyNumberFormat="1" applyFont="1" applyFill="1" applyBorder="1" applyAlignment="1">
      <alignment horizontal="center" vertical="center" wrapText="1"/>
    </xf>
    <xf numFmtId="49" fontId="126" fillId="3" borderId="17" xfId="1" applyNumberFormat="1" applyFont="1" applyFill="1" applyBorder="1" applyAlignment="1">
      <alignment vertical="top" wrapText="1"/>
    </xf>
    <xf numFmtId="49" fontId="126" fillId="0" borderId="1" xfId="1" applyNumberFormat="1" applyFont="1" applyFill="1" applyBorder="1" applyAlignment="1">
      <alignment vertical="center" wrapText="1"/>
    </xf>
    <xf numFmtId="49" fontId="126" fillId="0" borderId="1" xfId="1" applyNumberFormat="1" applyFont="1" applyFill="1" applyBorder="1" applyAlignment="1">
      <alignment vertical="top" wrapText="1"/>
    </xf>
    <xf numFmtId="0" fontId="126" fillId="0" borderId="17" xfId="1" applyFont="1" applyFill="1" applyBorder="1" applyAlignment="1">
      <alignment horizontal="left" vertical="top" wrapText="1"/>
    </xf>
    <xf numFmtId="168" fontId="126" fillId="0" borderId="17" xfId="1" applyNumberFormat="1" applyFont="1" applyFill="1" applyBorder="1" applyAlignment="1">
      <alignment horizontal="center" vertical="center" wrapText="1"/>
    </xf>
    <xf numFmtId="0" fontId="126" fillId="0" borderId="12" xfId="1" applyFont="1" applyFill="1" applyBorder="1" applyAlignment="1">
      <alignment vertical="top" wrapText="1"/>
    </xf>
    <xf numFmtId="4" fontId="126" fillId="0" borderId="12" xfId="1" applyNumberFormat="1" applyFont="1" applyFill="1" applyBorder="1" applyAlignment="1">
      <alignment horizontal="center" vertical="center" wrapText="1"/>
    </xf>
    <xf numFmtId="0" fontId="126" fillId="3" borderId="12" xfId="0" applyFont="1" applyFill="1" applyBorder="1" applyAlignment="1">
      <alignment horizontal="justify" vertical="top" wrapText="1"/>
    </xf>
    <xf numFmtId="0" fontId="123" fillId="0" borderId="1" xfId="1" applyFont="1" applyFill="1" applyBorder="1" applyAlignment="1">
      <alignment horizontal="left" vertical="top" wrapText="1"/>
    </xf>
    <xf numFmtId="49" fontId="126" fillId="3" borderId="1" xfId="1" applyNumberFormat="1" applyFont="1" applyFill="1" applyBorder="1" applyAlignment="1">
      <alignment vertical="top" wrapText="1"/>
    </xf>
    <xf numFmtId="4" fontId="126" fillId="0" borderId="17" xfId="1" applyNumberFormat="1" applyFont="1" applyFill="1" applyBorder="1" applyAlignment="1">
      <alignment horizontal="center" vertical="center"/>
    </xf>
    <xf numFmtId="0" fontId="123" fillId="0" borderId="1" xfId="903" applyFont="1" applyFill="1" applyBorder="1" applyAlignment="1">
      <alignment horizontal="left" vertical="top" wrapText="1"/>
    </xf>
    <xf numFmtId="49" fontId="123" fillId="0" borderId="1" xfId="1" applyNumberFormat="1" applyFont="1" applyFill="1" applyBorder="1" applyAlignment="1">
      <alignment horizontal="justify" vertical="top"/>
    </xf>
    <xf numFmtId="168" fontId="123" fillId="0" borderId="1" xfId="1" applyNumberFormat="1" applyFont="1" applyFill="1" applyBorder="1" applyAlignment="1">
      <alignment horizontal="justify" vertical="top"/>
    </xf>
    <xf numFmtId="0" fontId="126" fillId="0" borderId="1" xfId="840" applyFont="1" applyBorder="1" applyAlignment="1">
      <alignment vertical="top" wrapText="1"/>
    </xf>
    <xf numFmtId="168" fontId="126" fillId="0" borderId="1" xfId="1" applyNumberFormat="1" applyFont="1" applyFill="1" applyBorder="1" applyAlignment="1">
      <alignment vertical="top" wrapText="1"/>
    </xf>
    <xf numFmtId="49" fontId="123" fillId="0" borderId="1" xfId="840" applyNumberFormat="1" applyFont="1" applyFill="1" applyBorder="1" applyAlignment="1">
      <alignment horizontal="center" vertical="center" wrapText="1"/>
    </xf>
    <xf numFmtId="0" fontId="123" fillId="0" borderId="1" xfId="840" applyFont="1" applyBorder="1" applyAlignment="1">
      <alignment horizontal="left" vertical="center" wrapText="1"/>
    </xf>
    <xf numFmtId="4" fontId="123" fillId="0" borderId="1" xfId="840" applyNumberFormat="1" applyFont="1" applyBorder="1" applyAlignment="1">
      <alignment horizontal="center" vertical="center" wrapText="1"/>
    </xf>
    <xf numFmtId="49" fontId="123" fillId="0" borderId="1" xfId="840" applyNumberFormat="1" applyFont="1" applyFill="1" applyBorder="1" applyAlignment="1">
      <alignment horizontal="left" vertical="center" wrapText="1"/>
    </xf>
    <xf numFmtId="4" fontId="123" fillId="0" borderId="1" xfId="840" applyNumberFormat="1" applyFont="1" applyFill="1" applyBorder="1" applyAlignment="1">
      <alignment horizontal="center" vertical="center" wrapText="1"/>
    </xf>
    <xf numFmtId="168" fontId="123" fillId="0" borderId="1" xfId="840" applyNumberFormat="1" applyFont="1" applyFill="1" applyBorder="1" applyAlignment="1">
      <alignment horizontal="center" vertical="center" wrapText="1"/>
    </xf>
    <xf numFmtId="49" fontId="123" fillId="0" borderId="1" xfId="840" applyNumberFormat="1" applyFont="1" applyFill="1" applyBorder="1" applyAlignment="1">
      <alignment horizontal="left" vertical="top" wrapText="1"/>
    </xf>
    <xf numFmtId="49" fontId="126" fillId="0" borderId="1" xfId="840" applyNumberFormat="1" applyFont="1" applyFill="1" applyBorder="1" applyAlignment="1">
      <alignment horizontal="left" vertical="center" wrapText="1"/>
    </xf>
    <xf numFmtId="4" fontId="126" fillId="0" borderId="1" xfId="840" applyNumberFormat="1" applyFont="1" applyFill="1" applyBorder="1" applyAlignment="1">
      <alignment horizontal="center" vertical="center" wrapText="1"/>
    </xf>
    <xf numFmtId="168" fontId="126" fillId="0" borderId="1" xfId="840" applyNumberFormat="1" applyFont="1" applyFill="1" applyBorder="1" applyAlignment="1">
      <alignment horizontal="center" vertical="center" wrapText="1"/>
    </xf>
    <xf numFmtId="49" fontId="126" fillId="0" borderId="1" xfId="840" applyNumberFormat="1" applyFont="1" applyFill="1" applyBorder="1" applyAlignment="1">
      <alignment horizontal="left" vertical="top" wrapText="1"/>
    </xf>
    <xf numFmtId="4" fontId="123" fillId="0" borderId="1" xfId="840" applyNumberFormat="1" applyFont="1" applyFill="1" applyBorder="1" applyAlignment="1">
      <alignment horizontal="center" vertical="center"/>
    </xf>
    <xf numFmtId="4" fontId="123" fillId="0" borderId="1" xfId="840" applyNumberFormat="1" applyFont="1" applyBorder="1" applyAlignment="1">
      <alignment horizontal="center" vertical="center"/>
    </xf>
    <xf numFmtId="4" fontId="126" fillId="0" borderId="1" xfId="840" applyNumberFormat="1" applyFont="1" applyBorder="1" applyAlignment="1">
      <alignment horizontal="center" vertical="center"/>
    </xf>
    <xf numFmtId="0" fontId="126" fillId="0" borderId="1" xfId="840" applyFont="1" applyFill="1" applyBorder="1" applyAlignment="1">
      <alignment horizontal="justify" vertical="top" wrapText="1"/>
    </xf>
    <xf numFmtId="168" fontId="126" fillId="0" borderId="1" xfId="840" applyNumberFormat="1" applyFont="1" applyFill="1" applyBorder="1" applyAlignment="1">
      <alignment vertical="top" wrapText="1"/>
    </xf>
    <xf numFmtId="168" fontId="126" fillId="0" borderId="1" xfId="840" applyNumberFormat="1" applyFont="1" applyBorder="1" applyAlignment="1">
      <alignment horizontal="center" vertical="center" wrapText="1"/>
    </xf>
    <xf numFmtId="4" fontId="126" fillId="0" borderId="17" xfId="840" applyNumberFormat="1" applyFont="1" applyBorder="1" applyAlignment="1">
      <alignment horizontal="center" vertical="center"/>
    </xf>
    <xf numFmtId="168" fontId="126" fillId="0" borderId="1" xfId="840" applyNumberFormat="1" applyFont="1" applyBorder="1" applyAlignment="1">
      <alignment horizontal="justify" vertical="top" wrapText="1"/>
    </xf>
    <xf numFmtId="49" fontId="126" fillId="0" borderId="1" xfId="840" applyNumberFormat="1" applyFont="1" applyFill="1" applyBorder="1" applyAlignment="1">
      <alignment horizontal="justify" vertical="top" wrapText="1"/>
    </xf>
    <xf numFmtId="0" fontId="128" fillId="0" borderId="17" xfId="1" applyFont="1" applyBorder="1" applyAlignment="1" applyProtection="1">
      <alignment horizontal="left" vertical="top" wrapText="1"/>
      <protection locked="0"/>
    </xf>
    <xf numFmtId="0" fontId="126" fillId="0" borderId="17" xfId="840" applyFont="1" applyBorder="1" applyAlignment="1">
      <alignment horizontal="left" vertical="top" wrapText="1"/>
    </xf>
    <xf numFmtId="168" fontId="126" fillId="0" borderId="17" xfId="840" applyNumberFormat="1" applyFont="1" applyBorder="1" applyAlignment="1">
      <alignment horizontal="center" vertical="center" wrapText="1"/>
    </xf>
    <xf numFmtId="168" fontId="126" fillId="0" borderId="17" xfId="840" applyNumberFormat="1" applyFont="1" applyBorder="1" applyAlignment="1">
      <alignment horizontal="justify" vertical="top" wrapText="1"/>
    </xf>
    <xf numFmtId="0" fontId="126" fillId="3" borderId="1" xfId="903" applyFont="1" applyFill="1" applyBorder="1" applyAlignment="1">
      <alignment horizontal="left" vertical="top" wrapText="1"/>
    </xf>
    <xf numFmtId="4" fontId="126" fillId="0" borderId="1" xfId="840" applyNumberFormat="1" applyFont="1" applyFill="1" applyBorder="1" applyAlignment="1">
      <alignment horizontal="center" vertical="center"/>
    </xf>
    <xf numFmtId="168" fontId="123" fillId="0" borderId="1" xfId="840" applyNumberFormat="1" applyFont="1" applyBorder="1" applyAlignment="1">
      <alignment horizontal="center" vertical="center" wrapText="1"/>
    </xf>
    <xf numFmtId="0" fontId="123" fillId="3" borderId="1" xfId="903" applyFont="1" applyFill="1" applyBorder="1" applyAlignment="1">
      <alignment horizontal="left" vertical="top" wrapText="1"/>
    </xf>
    <xf numFmtId="0" fontId="126" fillId="0" borderId="1" xfId="982" applyFont="1" applyFill="1" applyBorder="1" applyAlignment="1">
      <alignment horizontal="center" vertical="center" wrapText="1"/>
    </xf>
    <xf numFmtId="0" fontId="126" fillId="0" borderId="0" xfId="895" applyFont="1" applyAlignment="1">
      <alignment horizontal="center" vertical="center" wrapText="1"/>
    </xf>
    <xf numFmtId="0" fontId="126" fillId="0" borderId="0" xfId="895" applyFont="1" applyAlignment="1">
      <alignment horizontal="justify" vertical="center" wrapText="1"/>
    </xf>
    <xf numFmtId="0" fontId="126" fillId="0" borderId="0" xfId="895" applyFont="1" applyAlignment="1">
      <alignment horizontal="left" vertical="center" wrapText="1"/>
    </xf>
    <xf numFmtId="167" fontId="126" fillId="0" borderId="0" xfId="895" applyNumberFormat="1" applyFont="1" applyAlignment="1">
      <alignment horizontal="center" vertical="center" wrapText="1"/>
    </xf>
    <xf numFmtId="167" fontId="126" fillId="0" borderId="0" xfId="895" applyNumberFormat="1" applyFont="1" applyAlignment="1">
      <alignment vertical="center" wrapText="1"/>
    </xf>
    <xf numFmtId="0" fontId="126" fillId="0" borderId="0" xfId="895" applyFont="1" applyAlignment="1">
      <alignment vertical="center" wrapText="1"/>
    </xf>
    <xf numFmtId="0" fontId="126" fillId="0" borderId="0" xfId="895" applyFont="1" applyAlignment="1">
      <alignment horizontal="right" vertical="center" wrapText="1"/>
    </xf>
    <xf numFmtId="0" fontId="126" fillId="0" borderId="1" xfId="895" applyFont="1" applyBorder="1" applyAlignment="1">
      <alignment horizontal="center" vertical="center" wrapText="1"/>
    </xf>
    <xf numFmtId="1" fontId="126" fillId="0" borderId="1" xfId="895" applyNumberFormat="1" applyFont="1" applyBorder="1" applyAlignment="1">
      <alignment horizontal="center" vertical="top" wrapText="1"/>
    </xf>
    <xf numFmtId="1" fontId="126" fillId="0" borderId="1" xfId="895" applyNumberFormat="1" applyFont="1" applyBorder="1" applyAlignment="1">
      <alignment horizontal="center" vertical="center" wrapText="1"/>
    </xf>
    <xf numFmtId="1" fontId="123" fillId="0" borderId="1" xfId="895" applyNumberFormat="1" applyFont="1" applyBorder="1" applyAlignment="1">
      <alignment horizontal="left" vertical="top"/>
    </xf>
    <xf numFmtId="2" fontId="123" fillId="0" borderId="1" xfId="895" applyNumberFormat="1" applyFont="1" applyBorder="1" applyAlignment="1">
      <alignment horizontal="center" vertical="top"/>
    </xf>
    <xf numFmtId="167" fontId="123" fillId="0" borderId="1" xfId="895" applyNumberFormat="1" applyFont="1" applyBorder="1" applyAlignment="1">
      <alignment horizontal="center" vertical="top"/>
    </xf>
    <xf numFmtId="1" fontId="123" fillId="0" borderId="1" xfId="895" applyNumberFormat="1" applyFont="1" applyBorder="1" applyAlignment="1">
      <alignment horizontal="center" vertical="top"/>
    </xf>
    <xf numFmtId="168" fontId="123" fillId="0" borderId="1" xfId="895" applyNumberFormat="1" applyFont="1" applyBorder="1" applyAlignment="1">
      <alignment horizontal="center" vertical="center" wrapText="1"/>
    </xf>
    <xf numFmtId="0" fontId="123" fillId="0" borderId="1" xfId="895" applyFont="1" applyBorder="1" applyAlignment="1">
      <alignment horizontal="left" vertical="top" wrapText="1"/>
    </xf>
    <xf numFmtId="4" fontId="123" fillId="0" borderId="1" xfId="895" applyNumberFormat="1" applyFont="1" applyBorder="1" applyAlignment="1">
      <alignment horizontal="center" vertical="center" wrapText="1"/>
    </xf>
    <xf numFmtId="167" fontId="123" fillId="0" borderId="1" xfId="895" applyNumberFormat="1" applyFont="1" applyBorder="1" applyAlignment="1">
      <alignment horizontal="center" vertical="center"/>
    </xf>
    <xf numFmtId="0" fontId="126" fillId="0" borderId="1" xfId="895" applyFont="1" applyBorder="1" applyAlignment="1">
      <alignment horizontal="left" vertical="top" wrapText="1"/>
    </xf>
    <xf numFmtId="4" fontId="126" fillId="0" borderId="1" xfId="895" applyNumberFormat="1" applyFont="1" applyBorder="1" applyAlignment="1">
      <alignment horizontal="center" vertical="center" wrapText="1"/>
    </xf>
    <xf numFmtId="168" fontId="126" fillId="0" borderId="1" xfId="895" applyNumberFormat="1" applyFont="1" applyBorder="1" applyAlignment="1">
      <alignment horizontal="center" vertical="center" wrapText="1"/>
    </xf>
    <xf numFmtId="0" fontId="123" fillId="0" borderId="1" xfId="895" applyFont="1" applyBorder="1" applyAlignment="1">
      <alignment horizontal="center" vertical="top" wrapText="1"/>
    </xf>
    <xf numFmtId="1" fontId="123" fillId="0" borderId="1" xfId="895" applyNumberFormat="1" applyFont="1" applyFill="1" applyBorder="1" applyAlignment="1">
      <alignment vertical="top" wrapText="1"/>
    </xf>
    <xf numFmtId="1" fontId="123" fillId="0" borderId="1" xfId="895" applyNumberFormat="1" applyFont="1" applyBorder="1" applyAlignment="1">
      <alignment horizontal="justify" vertical="top" wrapText="1"/>
    </xf>
    <xf numFmtId="0" fontId="126" fillId="0" borderId="1" xfId="895" applyFont="1" applyBorder="1" applyAlignment="1">
      <alignment horizontal="center" vertical="top" wrapText="1"/>
    </xf>
    <xf numFmtId="1" fontId="126" fillId="0" borderId="1" xfId="895" applyNumberFormat="1" applyFont="1" applyBorder="1" applyAlignment="1">
      <alignment vertical="top" wrapText="1"/>
    </xf>
    <xf numFmtId="1" fontId="126" fillId="0" borderId="1" xfId="895" applyNumberFormat="1" applyFont="1" applyBorder="1" applyAlignment="1">
      <alignment horizontal="justify" vertical="top" wrapText="1"/>
    </xf>
    <xf numFmtId="49" fontId="123" fillId="0" borderId="1" xfId="895" applyNumberFormat="1" applyFont="1" applyBorder="1" applyAlignment="1">
      <alignment horizontal="center" vertical="top" wrapText="1"/>
    </xf>
    <xf numFmtId="1" fontId="123" fillId="0" borderId="1" xfId="895" applyNumberFormat="1" applyFont="1" applyBorder="1" applyAlignment="1">
      <alignment horizontal="left" vertical="top" wrapText="1"/>
    </xf>
    <xf numFmtId="1" fontId="126" fillId="0" borderId="1" xfId="895" applyNumberFormat="1" applyFont="1" applyFill="1" applyBorder="1" applyAlignment="1">
      <alignment horizontal="justify" vertical="top" wrapText="1"/>
    </xf>
    <xf numFmtId="49" fontId="126" fillId="0" borderId="1" xfId="895" applyNumberFormat="1" applyFont="1" applyBorder="1" applyAlignment="1">
      <alignment horizontal="center" vertical="top" wrapText="1"/>
    </xf>
    <xf numFmtId="1" fontId="126" fillId="0" borderId="1" xfId="895" applyNumberFormat="1" applyFont="1" applyBorder="1" applyAlignment="1">
      <alignment horizontal="left" vertical="top" wrapText="1"/>
    </xf>
    <xf numFmtId="0" fontId="126" fillId="0" borderId="1" xfId="895" applyFont="1" applyBorder="1" applyAlignment="1">
      <alignment horizontal="justify" vertical="top" wrapText="1"/>
    </xf>
    <xf numFmtId="0" fontId="123" fillId="0" borderId="1" xfId="895" applyFont="1" applyBorder="1" applyAlignment="1">
      <alignment horizontal="justify" vertical="top" wrapText="1"/>
    </xf>
    <xf numFmtId="0" fontId="126" fillId="0" borderId="1" xfId="895" applyFont="1" applyBorder="1" applyAlignment="1">
      <alignment vertical="top" wrapText="1"/>
    </xf>
    <xf numFmtId="0" fontId="126" fillId="0" borderId="1" xfId="895" applyFont="1" applyFill="1" applyBorder="1" applyAlignment="1">
      <alignment horizontal="justify" vertical="top" wrapText="1"/>
    </xf>
    <xf numFmtId="2" fontId="123" fillId="0" borderId="1" xfId="895" applyNumberFormat="1" applyFont="1" applyBorder="1" applyAlignment="1">
      <alignment horizontal="center" vertical="center" wrapText="1"/>
    </xf>
    <xf numFmtId="167" fontId="123" fillId="0" borderId="1" xfId="895" applyNumberFormat="1" applyFont="1" applyBorder="1" applyAlignment="1">
      <alignment horizontal="center" vertical="center" wrapText="1"/>
    </xf>
    <xf numFmtId="0" fontId="123" fillId="0" borderId="1" xfId="895" applyFont="1" applyBorder="1" applyAlignment="1">
      <alignment vertical="top" wrapText="1"/>
    </xf>
    <xf numFmtId="2" fontId="126" fillId="0" borderId="1" xfId="895" applyNumberFormat="1" applyFont="1" applyBorder="1" applyAlignment="1">
      <alignment horizontal="center" vertical="center" wrapText="1"/>
    </xf>
    <xf numFmtId="167" fontId="126" fillId="0" borderId="1" xfId="895" applyNumberFormat="1" applyFont="1" applyBorder="1" applyAlignment="1">
      <alignment horizontal="center" vertical="center" wrapText="1"/>
    </xf>
    <xf numFmtId="1" fontId="123" fillId="0" borderId="1" xfId="895" applyNumberFormat="1" applyFont="1" applyFill="1" applyBorder="1" applyAlignment="1">
      <alignment horizontal="left" vertical="top" wrapText="1"/>
    </xf>
    <xf numFmtId="2" fontId="123" fillId="0" borderId="1" xfId="895" applyNumberFormat="1" applyFont="1" applyFill="1" applyBorder="1" applyAlignment="1">
      <alignment horizontal="center" vertical="center" wrapText="1"/>
    </xf>
    <xf numFmtId="167" fontId="123" fillId="0" borderId="1" xfId="895" applyNumberFormat="1" applyFont="1" applyFill="1" applyBorder="1" applyAlignment="1">
      <alignment horizontal="center" vertical="center" wrapText="1"/>
    </xf>
    <xf numFmtId="0" fontId="123" fillId="0" borderId="1" xfId="895" applyFont="1" applyFill="1" applyBorder="1" applyAlignment="1">
      <alignment horizontal="left" vertical="top" wrapText="1"/>
    </xf>
    <xf numFmtId="1" fontId="126" fillId="0" borderId="1" xfId="895" applyNumberFormat="1" applyFont="1" applyFill="1" applyBorder="1" applyAlignment="1">
      <alignment horizontal="left" vertical="top" wrapText="1"/>
    </xf>
    <xf numFmtId="2" fontId="126" fillId="0" borderId="1" xfId="895" applyNumberFormat="1" applyFont="1" applyFill="1" applyBorder="1" applyAlignment="1">
      <alignment horizontal="center" vertical="center" wrapText="1"/>
    </xf>
    <xf numFmtId="167" fontId="126" fillId="0" borderId="1" xfId="895" applyNumberFormat="1" applyFont="1" applyFill="1" applyBorder="1" applyAlignment="1">
      <alignment horizontal="center" vertical="center" wrapText="1"/>
    </xf>
    <xf numFmtId="0" fontId="126" fillId="0" borderId="1" xfId="895" applyFont="1" applyFill="1" applyBorder="1" applyAlignment="1">
      <alignment horizontal="left" vertical="top" wrapText="1"/>
    </xf>
    <xf numFmtId="0" fontId="126" fillId="0" borderId="0" xfId="1" applyFont="1" applyFill="1" applyAlignment="1">
      <alignment horizontal="center"/>
    </xf>
    <xf numFmtId="0" fontId="126" fillId="0" borderId="0" xfId="1" applyFont="1" applyFill="1" applyAlignment="1">
      <alignment horizontal="justify"/>
    </xf>
    <xf numFmtId="0" fontId="126" fillId="0" borderId="0" xfId="1" applyFont="1" applyFill="1" applyAlignment="1">
      <alignment horizontal="right"/>
    </xf>
    <xf numFmtId="0" fontId="126" fillId="0" borderId="1" xfId="1" applyFont="1" applyFill="1" applyBorder="1" applyAlignment="1">
      <alignment horizontal="center" vertical="top" wrapText="1"/>
    </xf>
    <xf numFmtId="0" fontId="131" fillId="0" borderId="1" xfId="1" applyFont="1" applyFill="1" applyBorder="1" applyAlignment="1">
      <alignment horizontal="left" vertical="top" wrapText="1"/>
    </xf>
    <xf numFmtId="2" fontId="126" fillId="0" borderId="1" xfId="1" applyNumberFormat="1" applyFont="1" applyFill="1" applyBorder="1" applyAlignment="1">
      <alignment horizontal="center" vertical="top" wrapText="1"/>
    </xf>
    <xf numFmtId="0" fontId="130" fillId="0" borderId="1" xfId="1" applyFont="1" applyFill="1" applyBorder="1" applyAlignment="1">
      <alignment horizontal="center" vertical="top" wrapText="1"/>
    </xf>
    <xf numFmtId="0" fontId="130" fillId="0" borderId="1" xfId="1" applyFont="1" applyFill="1" applyBorder="1" applyAlignment="1">
      <alignment vertical="top" wrapText="1"/>
    </xf>
    <xf numFmtId="0" fontId="130" fillId="0" borderId="1" xfId="1" applyFont="1" applyFill="1" applyBorder="1" applyAlignment="1">
      <alignment horizontal="center" vertical="center" wrapText="1"/>
    </xf>
    <xf numFmtId="0" fontId="130" fillId="0" borderId="1" xfId="1" applyFont="1" applyFill="1" applyBorder="1" applyAlignment="1">
      <alignment horizontal="justify" vertical="top" wrapText="1"/>
    </xf>
    <xf numFmtId="0" fontId="130" fillId="0" borderId="1" xfId="1" applyFont="1" applyFill="1" applyBorder="1" applyAlignment="1">
      <alignment horizontal="left" vertical="top" wrapText="1"/>
    </xf>
    <xf numFmtId="0" fontId="131" fillId="0" borderId="1" xfId="1" applyFont="1" applyFill="1" applyBorder="1" applyAlignment="1">
      <alignment vertical="top" wrapText="1"/>
    </xf>
    <xf numFmtId="2" fontId="126" fillId="0" borderId="1" xfId="1" applyNumberFormat="1" applyFont="1" applyFill="1" applyBorder="1" applyAlignment="1">
      <alignment horizontal="center" vertical="center"/>
    </xf>
    <xf numFmtId="0" fontId="128" fillId="0" borderId="0" xfId="1" applyFont="1" applyAlignment="1">
      <alignment wrapText="1"/>
    </xf>
    <xf numFmtId="0" fontId="128" fillId="0" borderId="0" xfId="1" applyFont="1" applyAlignment="1">
      <alignment horizontal="right" wrapText="1"/>
    </xf>
    <xf numFmtId="0" fontId="128" fillId="0" borderId="1" xfId="1" applyFont="1" applyBorder="1" applyAlignment="1">
      <alignment horizontal="center" vertical="center" wrapText="1"/>
    </xf>
    <xf numFmtId="0" fontId="128" fillId="0" borderId="1" xfId="1" applyFont="1" applyBorder="1" applyAlignment="1">
      <alignment horizontal="justify" vertical="center" wrapText="1"/>
    </xf>
    <xf numFmtId="0" fontId="128" fillId="0" borderId="12" xfId="1" applyFont="1" applyBorder="1" applyAlignment="1">
      <alignment horizontal="center" vertical="center" wrapText="1"/>
    </xf>
    <xf numFmtId="0" fontId="128" fillId="0" borderId="12" xfId="1" applyFont="1" applyBorder="1" applyAlignment="1">
      <alignment horizontal="left" vertical="center" wrapText="1"/>
    </xf>
    <xf numFmtId="0" fontId="128" fillId="0" borderId="12" xfId="1" applyFont="1" applyBorder="1" applyAlignment="1">
      <alignment horizontal="justify" vertical="center" wrapText="1"/>
    </xf>
    <xf numFmtId="0" fontId="126" fillId="0" borderId="0" xfId="1" applyFont="1" applyAlignment="1">
      <alignment horizontal="left" vertical="top"/>
    </xf>
    <xf numFmtId="0" fontId="126" fillId="0" borderId="0" xfId="1" applyFont="1" applyAlignment="1">
      <alignment horizontal="justify" vertical="top"/>
    </xf>
    <xf numFmtId="0" fontId="126" fillId="0" borderId="0" xfId="1" applyFont="1" applyAlignment="1">
      <alignment horizontal="right" vertical="top"/>
    </xf>
    <xf numFmtId="0" fontId="126" fillId="0" borderId="1" xfId="1" applyFont="1" applyBorder="1" applyAlignment="1">
      <alignment horizontal="center" vertical="top"/>
    </xf>
    <xf numFmtId="0" fontId="123" fillId="0" borderId="1" xfId="1" applyFont="1" applyBorder="1" applyAlignment="1">
      <alignment horizontal="left" vertical="top"/>
    </xf>
    <xf numFmtId="2" fontId="126" fillId="0" borderId="1" xfId="1" applyNumberFormat="1" applyFont="1" applyBorder="1" applyAlignment="1">
      <alignment horizontal="justify" vertical="top" wrapText="1"/>
    </xf>
    <xf numFmtId="4" fontId="126" fillId="0" borderId="0" xfId="1" applyNumberFormat="1" applyFont="1" applyFill="1" applyAlignment="1">
      <alignment horizontal="right" vertical="center"/>
    </xf>
    <xf numFmtId="4" fontId="126" fillId="0" borderId="0" xfId="878" applyNumberFormat="1" applyFont="1" applyFill="1" applyAlignment="1">
      <alignment horizontal="right" vertical="center"/>
    </xf>
    <xf numFmtId="0" fontId="123" fillId="0" borderId="1" xfId="876" applyFont="1" applyFill="1" applyBorder="1" applyAlignment="1">
      <alignment horizontal="center" vertical="center" wrapText="1"/>
    </xf>
    <xf numFmtId="0" fontId="122" fillId="0" borderId="1" xfId="876" applyFont="1" applyFill="1" applyBorder="1" applyAlignment="1">
      <alignment horizontal="center" vertical="center"/>
    </xf>
    <xf numFmtId="2" fontId="122" fillId="0" borderId="1" xfId="876" applyNumberFormat="1" applyFont="1" applyFill="1" applyBorder="1" applyAlignment="1">
      <alignment horizontal="center" vertical="center" wrapText="1"/>
    </xf>
    <xf numFmtId="0" fontId="123" fillId="0" borderId="1" xfId="876" applyFont="1" applyFill="1" applyBorder="1" applyAlignment="1">
      <alignment horizontal="center" vertical="center"/>
    </xf>
    <xf numFmtId="1" fontId="123" fillId="0" borderId="1" xfId="876" applyNumberFormat="1" applyFont="1" applyFill="1" applyBorder="1" applyAlignment="1">
      <alignment horizontal="center" vertical="center"/>
    </xf>
    <xf numFmtId="0" fontId="123" fillId="0" borderId="0" xfId="1259" applyFont="1" applyAlignment="1">
      <alignment vertical="center"/>
    </xf>
    <xf numFmtId="49" fontId="123" fillId="0" borderId="1" xfId="876" applyNumberFormat="1" applyFont="1" applyFill="1" applyBorder="1" applyAlignment="1">
      <alignment horizontal="center" vertical="center"/>
    </xf>
    <xf numFmtId="0" fontId="123" fillId="0" borderId="1" xfId="1" applyFont="1" applyFill="1" applyBorder="1" applyAlignment="1">
      <alignment horizontal="center" vertical="center"/>
    </xf>
    <xf numFmtId="0" fontId="123" fillId="0" borderId="1" xfId="1" applyFont="1" applyFill="1" applyBorder="1" applyAlignment="1">
      <alignment horizontal="center" vertical="center" wrapText="1"/>
    </xf>
    <xf numFmtId="49" fontId="123" fillId="0" borderId="1" xfId="1" applyNumberFormat="1" applyFont="1" applyFill="1" applyBorder="1" applyAlignment="1">
      <alignment horizontal="center" vertical="center"/>
    </xf>
    <xf numFmtId="0" fontId="124" fillId="0" borderId="1" xfId="1" applyFont="1" applyFill="1" applyBorder="1" applyAlignment="1">
      <alignment horizontal="center"/>
    </xf>
    <xf numFmtId="0" fontId="126" fillId="3" borderId="1" xfId="1" applyFont="1" applyFill="1" applyBorder="1" applyAlignment="1">
      <alignment horizontal="center" vertical="center"/>
    </xf>
    <xf numFmtId="4" fontId="129" fillId="0" borderId="17" xfId="1" applyNumberFormat="1" applyFont="1" applyBorder="1" applyAlignment="1">
      <alignment horizontal="center" vertical="center" wrapText="1"/>
    </xf>
    <xf numFmtId="0" fontId="123" fillId="0" borderId="17" xfId="1" applyFont="1" applyBorder="1" applyAlignment="1">
      <alignment horizontal="left" vertical="center" wrapText="1"/>
    </xf>
    <xf numFmtId="4" fontId="126" fillId="0" borderId="1" xfId="881" applyNumberFormat="1" applyFont="1" applyBorder="1" applyAlignment="1">
      <alignment horizontal="justify" vertical="top" wrapText="1"/>
    </xf>
    <xf numFmtId="49" fontId="126" fillId="0" borderId="1" xfId="881" applyNumberFormat="1" applyFont="1" applyBorder="1" applyAlignment="1">
      <alignment horizontal="center" vertical="top" wrapText="1"/>
    </xf>
    <xf numFmtId="0" fontId="126" fillId="0" borderId="1" xfId="881" applyFont="1" applyBorder="1" applyAlignment="1">
      <alignment horizontal="left" vertical="top" wrapText="1"/>
    </xf>
    <xf numFmtId="4" fontId="123" fillId="0" borderId="1" xfId="881" applyNumberFormat="1" applyFont="1" applyBorder="1" applyAlignment="1">
      <alignment horizontal="center" vertical="center" wrapText="1"/>
    </xf>
    <xf numFmtId="0" fontId="126" fillId="0" borderId="1" xfId="882" applyFont="1" applyBorder="1" applyAlignment="1">
      <alignment horizontal="justify" vertical="top" wrapText="1"/>
    </xf>
    <xf numFmtId="0" fontId="123" fillId="0" borderId="1" xfId="881" applyFont="1" applyFill="1" applyBorder="1" applyAlignment="1">
      <alignment horizontal="left" vertical="top" wrapText="1"/>
    </xf>
    <xf numFmtId="0" fontId="123" fillId="0" borderId="1" xfId="881" applyFont="1" applyBorder="1" applyAlignment="1">
      <alignment horizontal="left" vertical="top" wrapText="1"/>
    </xf>
    <xf numFmtId="4" fontId="126" fillId="0" borderId="1" xfId="881" applyNumberFormat="1" applyFont="1" applyBorder="1" applyAlignment="1">
      <alignment horizontal="center" vertical="center" wrapText="1"/>
    </xf>
    <xf numFmtId="0" fontId="126" fillId="0" borderId="17" xfId="881" applyFont="1" applyBorder="1" applyAlignment="1">
      <alignment horizontal="left" vertical="top" wrapText="1"/>
    </xf>
    <xf numFmtId="4" fontId="126" fillId="0" borderId="17" xfId="881" applyNumberFormat="1" applyFont="1" applyBorder="1" applyAlignment="1">
      <alignment horizontal="center" vertical="center" wrapText="1"/>
    </xf>
    <xf numFmtId="49" fontId="126" fillId="0" borderId="1" xfId="881" applyNumberFormat="1" applyFont="1" applyBorder="1" applyAlignment="1">
      <alignment vertical="top" wrapText="1"/>
    </xf>
    <xf numFmtId="0" fontId="126" fillId="0" borderId="17" xfId="881" applyFont="1" applyBorder="1" applyAlignment="1">
      <alignment vertical="top" wrapText="1"/>
    </xf>
    <xf numFmtId="4" fontId="126" fillId="0" borderId="1" xfId="881" applyNumberFormat="1" applyFont="1" applyBorder="1" applyAlignment="1">
      <alignment vertical="top" wrapText="1"/>
    </xf>
    <xf numFmtId="49" fontId="128" fillId="0" borderId="1" xfId="840" applyNumberFormat="1" applyFont="1" applyBorder="1" applyAlignment="1">
      <alignment horizontal="left" vertical="top" wrapText="1"/>
    </xf>
    <xf numFmtId="0" fontId="128" fillId="0" borderId="1" xfId="840" applyFont="1" applyBorder="1" applyAlignment="1">
      <alignment horizontal="left" vertical="top" wrapText="1"/>
    </xf>
    <xf numFmtId="0" fontId="126" fillId="0" borderId="1" xfId="1" applyFont="1" applyFill="1" applyBorder="1" applyAlignment="1">
      <alignment horizontal="justify" vertical="top" wrapText="1"/>
    </xf>
    <xf numFmtId="0" fontId="128" fillId="0" borderId="1" xfId="1" applyFont="1" applyBorder="1" applyAlignment="1">
      <alignment horizontal="justify" vertical="top" wrapText="1"/>
    </xf>
    <xf numFmtId="0" fontId="128" fillId="3" borderId="1" xfId="1" applyFont="1" applyFill="1" applyBorder="1" applyAlignment="1">
      <alignment horizontal="justify" vertical="top" wrapText="1"/>
    </xf>
    <xf numFmtId="0" fontId="126" fillId="0" borderId="1" xfId="1" applyFont="1" applyFill="1" applyBorder="1" applyAlignment="1">
      <alignment horizontal="justify" vertical="center" wrapText="1"/>
    </xf>
    <xf numFmtId="49" fontId="128" fillId="0" borderId="1" xfId="1" applyNumberFormat="1" applyFont="1" applyBorder="1" applyAlignment="1">
      <alignment vertical="top" wrapText="1"/>
    </xf>
    <xf numFmtId="168" fontId="126" fillId="0" borderId="12" xfId="1" applyNumberFormat="1" applyFont="1" applyFill="1" applyBorder="1" applyAlignment="1">
      <alignment horizontal="center" vertical="center"/>
    </xf>
    <xf numFmtId="0" fontId="95" fillId="0" borderId="0" xfId="840" applyFont="1" applyFill="1" applyBorder="1" applyAlignment="1">
      <alignment vertical="center"/>
    </xf>
    <xf numFmtId="4" fontId="28" fillId="0" borderId="0" xfId="0" applyNumberFormat="1" applyFont="1" applyFill="1" applyBorder="1" applyAlignment="1">
      <alignment horizontal="left" vertical="center" wrapText="1"/>
    </xf>
    <xf numFmtId="0" fontId="126" fillId="0" borderId="12" xfId="1" applyFont="1" applyBorder="1" applyAlignment="1">
      <alignment horizontal="left" vertical="top" wrapText="1"/>
    </xf>
    <xf numFmtId="49" fontId="128" fillId="0" borderId="1" xfId="1" applyNumberFormat="1" applyFont="1" applyBorder="1" applyAlignment="1">
      <alignment horizontal="center" vertical="center"/>
    </xf>
    <xf numFmtId="0" fontId="128" fillId="0" borderId="1" xfId="1" applyFont="1" applyBorder="1" applyAlignment="1">
      <alignment horizontal="left" vertical="center" wrapText="1"/>
    </xf>
    <xf numFmtId="0" fontId="128" fillId="0" borderId="1" xfId="1" applyFont="1" applyBorder="1" applyAlignment="1">
      <alignment horizontal="justify" vertical="top" wrapText="1"/>
    </xf>
    <xf numFmtId="49" fontId="128" fillId="0" borderId="1" xfId="985" applyNumberFormat="1" applyFont="1" applyFill="1" applyBorder="1" applyAlignment="1">
      <alignment horizontal="center" vertical="center"/>
    </xf>
    <xf numFmtId="0" fontId="128" fillId="0" borderId="1" xfId="985" applyFont="1" applyFill="1" applyBorder="1" applyAlignment="1">
      <alignment horizontal="left" vertical="center" wrapText="1"/>
    </xf>
    <xf numFmtId="0" fontId="128" fillId="0" borderId="1" xfId="985" applyFont="1" applyFill="1" applyBorder="1" applyAlignment="1">
      <alignment horizontal="center" vertical="center" wrapText="1"/>
    </xf>
    <xf numFmtId="49" fontId="128" fillId="0" borderId="1" xfId="985" applyNumberFormat="1" applyFont="1" applyFill="1" applyBorder="1" applyAlignment="1">
      <alignment horizontal="center" vertical="center" wrapText="1"/>
    </xf>
    <xf numFmtId="0" fontId="128" fillId="0" borderId="1" xfId="985" applyFont="1" applyFill="1" applyBorder="1" applyAlignment="1">
      <alignment vertical="top" wrapText="1"/>
    </xf>
    <xf numFmtId="0" fontId="123" fillId="0" borderId="1" xfId="1" applyFont="1" applyBorder="1" applyAlignment="1">
      <alignment horizontal="center" vertical="center"/>
    </xf>
    <xf numFmtId="168" fontId="126" fillId="3" borderId="17" xfId="1" applyNumberFormat="1" applyFont="1" applyFill="1" applyBorder="1" applyAlignment="1">
      <alignment horizontal="center" vertical="center" wrapText="1"/>
    </xf>
    <xf numFmtId="168" fontId="126" fillId="3" borderId="1" xfId="1" applyNumberFormat="1" applyFont="1" applyFill="1" applyBorder="1" applyAlignment="1">
      <alignment horizontal="center" vertical="center" wrapText="1"/>
    </xf>
    <xf numFmtId="0" fontId="135" fillId="3" borderId="1" xfId="1" applyFont="1" applyFill="1" applyBorder="1" applyAlignment="1">
      <alignment horizontal="center" vertical="center"/>
    </xf>
    <xf numFmtId="0" fontId="135" fillId="3" borderId="1" xfId="1" applyFont="1" applyFill="1" applyBorder="1" applyAlignment="1">
      <alignment horizontal="left" vertical="center" wrapText="1"/>
    </xf>
    <xf numFmtId="49" fontId="126" fillId="0" borderId="1" xfId="1" applyNumberFormat="1" applyFont="1" applyBorder="1" applyAlignment="1">
      <alignment horizontal="center" vertical="top" wrapText="1"/>
    </xf>
    <xf numFmtId="168" fontId="126" fillId="0" borderId="1" xfId="1" applyNumberFormat="1" applyFont="1" applyBorder="1" applyAlignment="1">
      <alignment horizontal="justify" vertical="center" wrapText="1"/>
    </xf>
    <xf numFmtId="168" fontId="126" fillId="0" borderId="17" xfId="1" applyNumberFormat="1" applyFont="1" applyBorder="1" applyAlignment="1">
      <alignment horizontal="center" vertical="center" wrapText="1"/>
    </xf>
    <xf numFmtId="0" fontId="123" fillId="0" borderId="1" xfId="1" applyFont="1" applyBorder="1" applyAlignment="1">
      <alignment horizontal="left" vertical="top" wrapText="1"/>
    </xf>
    <xf numFmtId="168" fontId="123" fillId="0" borderId="1" xfId="1" applyNumberFormat="1" applyFont="1" applyBorder="1" applyAlignment="1">
      <alignment horizontal="center" vertical="center" wrapText="1"/>
    </xf>
    <xf numFmtId="0" fontId="126" fillId="0" borderId="0" xfId="1" applyFont="1" applyAlignment="1">
      <alignment horizontal="right"/>
    </xf>
    <xf numFmtId="167" fontId="131" fillId="3" borderId="1" xfId="1" applyNumberFormat="1" applyFont="1" applyFill="1" applyBorder="1" applyAlignment="1">
      <alignment horizontal="center" vertical="center" wrapText="1"/>
    </xf>
    <xf numFmtId="0" fontId="131" fillId="3" borderId="1" xfId="1" applyFont="1" applyFill="1" applyBorder="1" applyAlignment="1">
      <alignment horizontal="center" vertical="center" wrapText="1"/>
    </xf>
    <xf numFmtId="168" fontId="126" fillId="0" borderId="1" xfId="1" applyNumberFormat="1" applyFont="1" applyBorder="1" applyAlignment="1">
      <alignment horizontal="justify" vertical="top" wrapText="1"/>
    </xf>
    <xf numFmtId="0" fontId="126" fillId="0" borderId="1" xfId="1" applyFont="1" applyBorder="1" applyAlignment="1">
      <alignment horizontal="left" vertical="top" wrapText="1"/>
    </xf>
    <xf numFmtId="49" fontId="126" fillId="0" borderId="12" xfId="1" applyNumberFormat="1" applyFont="1" applyBorder="1" applyAlignment="1">
      <alignment horizontal="center" vertical="top" wrapText="1"/>
    </xf>
    <xf numFmtId="0" fontId="126" fillId="0" borderId="0" xfId="1" applyFont="1"/>
    <xf numFmtId="49" fontId="126" fillId="0" borderId="1" xfId="1" applyNumberFormat="1" applyFont="1" applyBorder="1" applyAlignment="1">
      <alignment horizontal="left" vertical="top" wrapText="1"/>
    </xf>
    <xf numFmtId="49" fontId="126" fillId="0" borderId="12" xfId="1" applyNumberFormat="1" applyFont="1" applyBorder="1" applyAlignment="1">
      <alignment horizontal="center" vertical="center" wrapText="1"/>
    </xf>
    <xf numFmtId="49" fontId="126" fillId="0" borderId="1" xfId="1" applyNumberFormat="1" applyFont="1" applyBorder="1" applyAlignment="1">
      <alignment horizontal="center" vertical="center" wrapText="1"/>
    </xf>
    <xf numFmtId="0" fontId="128" fillId="3" borderId="1" xfId="1" applyFont="1" applyFill="1" applyBorder="1" applyAlignment="1">
      <alignment horizontal="justify" vertical="top" wrapText="1"/>
    </xf>
    <xf numFmtId="168" fontId="126" fillId="0" borderId="1" xfId="1" applyNumberFormat="1" applyFont="1" applyBorder="1" applyAlignment="1">
      <alignment horizontal="center" vertical="center"/>
    </xf>
    <xf numFmtId="49" fontId="126" fillId="0" borderId="1" xfId="1" applyNumberFormat="1" applyFont="1" applyFill="1" applyBorder="1" applyAlignment="1">
      <alignment horizontal="center" vertical="center" wrapText="1"/>
    </xf>
    <xf numFmtId="0" fontId="126" fillId="0" borderId="1" xfId="1" applyFont="1" applyFill="1" applyBorder="1" applyAlignment="1">
      <alignment horizontal="left" vertical="top" wrapText="1"/>
    </xf>
    <xf numFmtId="49" fontId="126" fillId="0" borderId="1" xfId="1" applyNumberFormat="1" applyFont="1" applyFill="1" applyBorder="1" applyAlignment="1">
      <alignment horizontal="center" vertical="top" wrapText="1"/>
    </xf>
    <xf numFmtId="0" fontId="123" fillId="0" borderId="1" xfId="1" applyFont="1" applyFill="1" applyBorder="1" applyAlignment="1">
      <alignment horizontal="left" vertical="top" wrapText="1"/>
    </xf>
    <xf numFmtId="49" fontId="126" fillId="3" borderId="1" xfId="1" applyNumberFormat="1" applyFont="1" applyFill="1" applyBorder="1" applyAlignment="1">
      <alignment horizontal="center" vertical="top" wrapText="1"/>
    </xf>
    <xf numFmtId="0" fontId="126" fillId="0" borderId="1" xfId="1" applyFont="1" applyFill="1" applyBorder="1" applyAlignment="1">
      <alignment horizontal="center" vertical="center" wrapText="1"/>
    </xf>
    <xf numFmtId="0" fontId="123" fillId="0" borderId="0" xfId="1" applyFont="1" applyFill="1" applyAlignment="1">
      <alignment horizontal="center"/>
    </xf>
    <xf numFmtId="49" fontId="128" fillId="3" borderId="12" xfId="1" applyNumberFormat="1" applyFont="1" applyFill="1" applyBorder="1" applyAlignment="1">
      <alignment horizontal="justify" vertical="top" wrapText="1"/>
    </xf>
    <xf numFmtId="0" fontId="126" fillId="0" borderId="1" xfId="1" applyFont="1" applyBorder="1" applyAlignment="1" applyProtection="1">
      <alignment horizontal="center" vertical="center" wrapText="1"/>
      <protection locked="0"/>
    </xf>
    <xf numFmtId="0" fontId="126" fillId="3" borderId="1" xfId="0" applyFont="1" applyFill="1" applyBorder="1" applyAlignment="1">
      <alignment horizontal="center" vertical="center"/>
    </xf>
    <xf numFmtId="0" fontId="126" fillId="3" borderId="1" xfId="0" applyFont="1" applyFill="1" applyBorder="1" applyAlignment="1">
      <alignment horizontal="center" vertical="center" wrapText="1"/>
    </xf>
    <xf numFmtId="0" fontId="126" fillId="0" borderId="1" xfId="983" applyFont="1" applyBorder="1" applyAlignment="1">
      <alignment horizontal="justify" vertical="top" wrapText="1"/>
    </xf>
    <xf numFmtId="0" fontId="126" fillId="3" borderId="1" xfId="983" applyFont="1" applyFill="1" applyBorder="1" applyAlignment="1">
      <alignment horizontal="justify" vertical="top" wrapText="1"/>
    </xf>
    <xf numFmtId="0" fontId="126" fillId="0" borderId="1" xfId="983" applyFont="1" applyBorder="1" applyAlignment="1">
      <alignment horizontal="justify" vertical="center" wrapText="1"/>
    </xf>
    <xf numFmtId="0" fontId="131" fillId="0" borderId="1" xfId="0" applyFont="1" applyBorder="1" applyAlignment="1">
      <alignment horizontal="center" vertical="center"/>
    </xf>
    <xf numFmtId="49" fontId="128" fillId="0" borderId="1" xfId="985" applyNumberFormat="1" applyFont="1" applyFill="1" applyBorder="1" applyAlignment="1">
      <alignment vertical="center"/>
    </xf>
    <xf numFmtId="0" fontId="131" fillId="0" borderId="1" xfId="1260" applyFont="1" applyBorder="1" applyAlignment="1">
      <alignment horizontal="center" vertical="center" wrapText="1"/>
    </xf>
    <xf numFmtId="0" fontId="131" fillId="0" borderId="1" xfId="1260" applyFont="1" applyFill="1" applyBorder="1" applyAlignment="1">
      <alignment horizontal="center" vertical="center" wrapText="1"/>
    </xf>
    <xf numFmtId="0" fontId="131" fillId="3" borderId="0" xfId="1263" applyFont="1" applyFill="1"/>
    <xf numFmtId="0" fontId="131" fillId="3" borderId="0" xfId="1263" applyFont="1" applyFill="1" applyAlignment="1">
      <alignment horizontal="left"/>
    </xf>
    <xf numFmtId="0" fontId="131" fillId="3" borderId="0" xfId="1263" applyFont="1" applyFill="1" applyAlignment="1">
      <alignment horizontal="right"/>
    </xf>
    <xf numFmtId="0" fontId="131" fillId="3" borderId="11" xfId="1263" applyFont="1" applyFill="1" applyBorder="1" applyAlignment="1">
      <alignment horizontal="center"/>
    </xf>
    <xf numFmtId="0" fontId="131" fillId="3" borderId="11" xfId="1263" applyFont="1" applyFill="1" applyBorder="1" applyAlignment="1">
      <alignment horizontal="justify"/>
    </xf>
    <xf numFmtId="0" fontId="131" fillId="3" borderId="1" xfId="970" applyNumberFormat="1" applyFont="1" applyFill="1" applyBorder="1" applyAlignment="1">
      <alignment horizontal="center" vertical="center" wrapText="1"/>
    </xf>
    <xf numFmtId="0" fontId="135" fillId="3" borderId="1" xfId="1263" applyFont="1" applyFill="1" applyBorder="1" applyAlignment="1">
      <alignment horizontal="center" vertical="center"/>
    </xf>
    <xf numFmtId="0" fontId="135" fillId="3" borderId="1" xfId="1263" applyFont="1" applyFill="1" applyBorder="1" applyAlignment="1">
      <alignment horizontal="left" vertical="center" wrapText="1"/>
    </xf>
    <xf numFmtId="0" fontId="129" fillId="3" borderId="1" xfId="1263" applyFont="1" applyFill="1" applyBorder="1" applyAlignment="1">
      <alignment horizontal="left" vertical="center" wrapText="1"/>
    </xf>
    <xf numFmtId="168" fontId="129" fillId="3" borderId="1" xfId="1263" applyNumberFormat="1" applyFont="1" applyFill="1" applyBorder="1" applyAlignment="1">
      <alignment horizontal="center" vertical="center" wrapText="1"/>
    </xf>
    <xf numFmtId="168" fontId="135" fillId="3" borderId="1" xfId="1263" applyNumberFormat="1" applyFont="1" applyFill="1" applyBorder="1" applyAlignment="1">
      <alignment horizontal="center" vertical="center"/>
    </xf>
    <xf numFmtId="168" fontId="135" fillId="3" borderId="1" xfId="1263" applyNumberFormat="1" applyFont="1" applyFill="1" applyBorder="1"/>
    <xf numFmtId="0" fontId="135" fillId="3" borderId="1" xfId="1263" applyFont="1" applyFill="1" applyBorder="1" applyAlignment="1">
      <alignment vertical="center" wrapText="1"/>
    </xf>
    <xf numFmtId="0" fontId="131" fillId="3" borderId="1" xfId="1263" applyFont="1" applyFill="1" applyBorder="1" applyAlignment="1">
      <alignment horizontal="center" vertical="center"/>
    </xf>
    <xf numFmtId="0" fontId="131" fillId="3" borderId="1" xfId="1263" applyFont="1" applyFill="1" applyBorder="1" applyAlignment="1">
      <alignment horizontal="left" vertical="center" wrapText="1"/>
    </xf>
    <xf numFmtId="0" fontId="130" fillId="3" borderId="1" xfId="1263" applyFont="1" applyFill="1" applyBorder="1" applyAlignment="1">
      <alignment horizontal="left" vertical="center" wrapText="1"/>
    </xf>
    <xf numFmtId="168" fontId="130" fillId="3" borderId="1" xfId="1263" applyNumberFormat="1" applyFont="1" applyFill="1" applyBorder="1" applyAlignment="1">
      <alignment horizontal="center" vertical="center" wrapText="1"/>
    </xf>
    <xf numFmtId="168" fontId="131" fillId="3" borderId="1" xfId="1263" applyNumberFormat="1" applyFont="1" applyFill="1" applyBorder="1" applyAlignment="1">
      <alignment horizontal="center" vertical="center"/>
    </xf>
    <xf numFmtId="168" fontId="131" fillId="3" borderId="1" xfId="1263" applyNumberFormat="1" applyFont="1" applyFill="1" applyBorder="1" applyAlignment="1">
      <alignment horizontal="justify" vertical="top"/>
    </xf>
    <xf numFmtId="0" fontId="131" fillId="3" borderId="1" xfId="1263" applyFont="1" applyFill="1" applyBorder="1" applyAlignment="1">
      <alignment vertical="center" wrapText="1"/>
    </xf>
    <xf numFmtId="0" fontId="131" fillId="0" borderId="1" xfId="1263" applyFont="1" applyFill="1" applyBorder="1" applyAlignment="1">
      <alignment horizontal="justify" vertical="top" wrapText="1"/>
    </xf>
    <xf numFmtId="0" fontId="131" fillId="3" borderId="1" xfId="1263" applyFont="1" applyFill="1" applyBorder="1" applyAlignment="1">
      <alignment horizontal="justify" vertical="top" wrapText="1"/>
    </xf>
    <xf numFmtId="0" fontId="131" fillId="3" borderId="1" xfId="1" applyFont="1" applyFill="1" applyBorder="1" applyAlignment="1">
      <alignment horizontal="center" vertical="center"/>
    </xf>
    <xf numFmtId="0" fontId="130" fillId="3" borderId="1" xfId="1" applyFont="1" applyFill="1" applyBorder="1" applyAlignment="1">
      <alignment horizontal="left" vertical="center" wrapText="1"/>
    </xf>
    <xf numFmtId="168" fontId="130" fillId="3" borderId="1" xfId="1" applyNumberFormat="1" applyFont="1" applyFill="1" applyBorder="1" applyAlignment="1">
      <alignment horizontal="center" vertical="center" wrapText="1"/>
    </xf>
    <xf numFmtId="168" fontId="131" fillId="3" borderId="1" xfId="1" applyNumberFormat="1" applyFont="1" applyFill="1" applyBorder="1" applyAlignment="1">
      <alignment horizontal="center" vertical="center"/>
    </xf>
    <xf numFmtId="168" fontId="130" fillId="0" borderId="1" xfId="1263" applyNumberFormat="1" applyFont="1" applyFill="1" applyBorder="1" applyAlignment="1">
      <alignment horizontal="justify" vertical="top" wrapText="1"/>
    </xf>
    <xf numFmtId="168" fontId="131" fillId="0" borderId="1" xfId="1263" applyNumberFormat="1" applyFont="1" applyFill="1" applyBorder="1" applyAlignment="1">
      <alignment horizontal="center" vertical="center"/>
    </xf>
    <xf numFmtId="168" fontId="129" fillId="3" borderId="1" xfId="1" applyNumberFormat="1" applyFont="1" applyFill="1" applyBorder="1" applyAlignment="1">
      <alignment horizontal="center" vertical="center" wrapText="1"/>
    </xf>
    <xf numFmtId="168" fontId="135" fillId="3" borderId="1" xfId="1" applyNumberFormat="1" applyFont="1" applyFill="1" applyBorder="1" applyAlignment="1">
      <alignment vertical="center"/>
    </xf>
    <xf numFmtId="0" fontId="135" fillId="3" borderId="1" xfId="1" applyFont="1" applyFill="1" applyBorder="1" applyAlignment="1">
      <alignment horizontal="justify" vertical="center" wrapText="1"/>
    </xf>
    <xf numFmtId="0" fontId="131" fillId="3" borderId="1" xfId="1" applyFont="1" applyFill="1" applyBorder="1" applyAlignment="1">
      <alignment horizontal="left" vertical="center" wrapText="1"/>
    </xf>
    <xf numFmtId="167" fontId="131" fillId="3" borderId="1" xfId="1263" applyNumberFormat="1" applyFont="1" applyFill="1" applyBorder="1" applyAlignment="1">
      <alignment horizontal="center" vertical="center"/>
    </xf>
    <xf numFmtId="168" fontId="131" fillId="0" borderId="1" xfId="1" applyNumberFormat="1" applyFont="1" applyFill="1" applyBorder="1" applyAlignment="1">
      <alignment horizontal="justify" vertical="top" wrapText="1"/>
    </xf>
    <xf numFmtId="168" fontId="131" fillId="3" borderId="1" xfId="1" applyNumberFormat="1" applyFont="1" applyFill="1" applyBorder="1" applyAlignment="1">
      <alignment horizontal="justify" vertical="top" wrapText="1"/>
    </xf>
    <xf numFmtId="0" fontId="131" fillId="3" borderId="1" xfId="1" applyNumberFormat="1" applyFont="1" applyFill="1" applyBorder="1" applyAlignment="1">
      <alignment horizontal="center" vertical="center"/>
    </xf>
    <xf numFmtId="0" fontId="131" fillId="3" borderId="1" xfId="1263" applyFont="1" applyFill="1" applyBorder="1"/>
    <xf numFmtId="0" fontId="135" fillId="3" borderId="1" xfId="1263" applyFont="1" applyFill="1" applyBorder="1" applyAlignment="1">
      <alignment horizontal="justify" vertical="center" wrapText="1"/>
    </xf>
    <xf numFmtId="167" fontId="135" fillId="3" borderId="1" xfId="1263" applyNumberFormat="1" applyFont="1" applyFill="1" applyBorder="1" applyAlignment="1">
      <alignment horizontal="center" vertical="center"/>
    </xf>
    <xf numFmtId="167" fontId="135" fillId="3" borderId="1" xfId="1263" applyNumberFormat="1" applyFont="1" applyFill="1" applyBorder="1" applyAlignment="1">
      <alignment vertical="center"/>
    </xf>
    <xf numFmtId="167" fontId="135" fillId="3" borderId="1" xfId="1263" applyNumberFormat="1" applyFont="1" applyFill="1" applyBorder="1" applyAlignment="1">
      <alignment horizontal="justify" vertical="center" wrapText="1"/>
    </xf>
    <xf numFmtId="167" fontId="131" fillId="0" borderId="1" xfId="1263" applyNumberFormat="1" applyFont="1" applyFill="1" applyBorder="1" applyAlignment="1">
      <alignment horizontal="justify" vertical="top" wrapText="1"/>
    </xf>
    <xf numFmtId="167" fontId="131" fillId="3" borderId="1" xfId="1263" applyNumberFormat="1" applyFont="1" applyFill="1" applyBorder="1" applyAlignment="1">
      <alignment horizontal="justify" vertical="top" wrapText="1"/>
    </xf>
    <xf numFmtId="167" fontId="135" fillId="3" borderId="1" xfId="1263" applyNumberFormat="1" applyFont="1" applyFill="1" applyBorder="1" applyAlignment="1">
      <alignment vertical="center" wrapText="1"/>
    </xf>
    <xf numFmtId="167" fontId="129" fillId="3" borderId="1" xfId="1263" applyNumberFormat="1" applyFont="1" applyFill="1" applyBorder="1" applyAlignment="1">
      <alignment horizontal="center" vertical="center" wrapText="1"/>
    </xf>
    <xf numFmtId="167" fontId="135" fillId="3" borderId="1" xfId="1263" applyNumberFormat="1" applyFont="1" applyFill="1" applyBorder="1"/>
    <xf numFmtId="0" fontId="135" fillId="3" borderId="1" xfId="1263" applyFont="1" applyFill="1" applyBorder="1" applyAlignment="1">
      <alignment horizontal="justify"/>
    </xf>
    <xf numFmtId="0" fontId="131" fillId="3" borderId="1" xfId="1263" applyFont="1" applyFill="1" applyBorder="1" applyAlignment="1">
      <alignment horizontal="left" vertical="top" wrapText="1"/>
    </xf>
    <xf numFmtId="0" fontId="135" fillId="3" borderId="1" xfId="1263" applyFont="1" applyFill="1" applyBorder="1" applyAlignment="1">
      <alignment horizontal="left" vertical="top" wrapText="1"/>
    </xf>
    <xf numFmtId="0" fontId="135" fillId="3" borderId="1" xfId="1263" applyFont="1" applyFill="1" applyBorder="1" applyAlignment="1">
      <alignment horizontal="justify" vertical="center"/>
    </xf>
    <xf numFmtId="0" fontId="135" fillId="3" borderId="1" xfId="1263" applyFont="1" applyFill="1" applyBorder="1" applyAlignment="1">
      <alignment vertical="center"/>
    </xf>
    <xf numFmtId="0" fontId="129" fillId="3" borderId="1" xfId="1263" applyFont="1" applyFill="1" applyBorder="1" applyAlignment="1">
      <alignment vertical="center" wrapText="1"/>
    </xf>
    <xf numFmtId="0" fontId="129" fillId="3" borderId="1" xfId="1029" applyFont="1" applyFill="1" applyBorder="1" applyAlignment="1">
      <alignment horizontal="center" vertical="center" wrapText="1"/>
    </xf>
    <xf numFmtId="16" fontId="131" fillId="3" borderId="1" xfId="1" applyNumberFormat="1" applyFont="1" applyFill="1" applyBorder="1" applyAlignment="1">
      <alignment horizontal="center" vertical="center"/>
    </xf>
    <xf numFmtId="3" fontId="131" fillId="3" borderId="1" xfId="1" applyNumberFormat="1" applyFont="1" applyFill="1" applyBorder="1" applyAlignment="1">
      <alignment horizontal="center" vertical="center" wrapText="1"/>
    </xf>
    <xf numFmtId="0" fontId="123" fillId="0" borderId="0" xfId="1" applyFont="1" applyFill="1" applyAlignment="1">
      <alignment horizontal="left"/>
    </xf>
    <xf numFmtId="0" fontId="123" fillId="0" borderId="0" xfId="1" applyFont="1" applyFill="1" applyAlignment="1">
      <alignment horizontal="justify"/>
    </xf>
    <xf numFmtId="49" fontId="123" fillId="0" borderId="1" xfId="1" applyNumberFormat="1" applyFont="1" applyFill="1" applyBorder="1" applyAlignment="1">
      <alignment horizontal="center" vertical="top" wrapText="1"/>
    </xf>
    <xf numFmtId="167" fontId="123" fillId="0" borderId="1" xfId="1" applyNumberFormat="1" applyFont="1" applyFill="1" applyBorder="1" applyAlignment="1">
      <alignment horizontal="left" vertical="top" wrapText="1"/>
    </xf>
    <xf numFmtId="167" fontId="123" fillId="0" borderId="1" xfId="1" applyNumberFormat="1" applyFont="1" applyFill="1" applyBorder="1" applyAlignment="1">
      <alignment horizontal="center" vertical="center" wrapText="1"/>
    </xf>
    <xf numFmtId="167" fontId="123" fillId="0" borderId="1" xfId="1" applyNumberFormat="1" applyFont="1" applyFill="1" applyBorder="1" applyAlignment="1">
      <alignment horizontal="justify" vertical="center" wrapText="1"/>
    </xf>
    <xf numFmtId="167" fontId="123" fillId="0" borderId="1" xfId="1" applyNumberFormat="1" applyFont="1" applyFill="1" applyBorder="1" applyAlignment="1">
      <alignment horizontal="justify" vertical="top" wrapText="1"/>
    </xf>
    <xf numFmtId="0" fontId="128" fillId="0" borderId="1" xfId="1" applyFont="1" applyFill="1" applyBorder="1" applyAlignment="1" applyProtection="1">
      <alignment horizontal="left" vertical="top" wrapText="1"/>
      <protection locked="0"/>
    </xf>
    <xf numFmtId="167" fontId="126" fillId="0" borderId="1" xfId="1" applyNumberFormat="1" applyFont="1" applyFill="1" applyBorder="1" applyAlignment="1">
      <alignment horizontal="left" vertical="top" wrapText="1"/>
    </xf>
    <xf numFmtId="167" fontId="126" fillId="0" borderId="1" xfId="1" applyNumberFormat="1" applyFont="1" applyFill="1" applyBorder="1" applyAlignment="1">
      <alignment horizontal="justify" vertical="top"/>
    </xf>
    <xf numFmtId="167" fontId="126" fillId="0" borderId="1" xfId="1" applyNumberFormat="1" applyFont="1" applyFill="1" applyBorder="1" applyAlignment="1">
      <alignment horizontal="justify" vertical="top" wrapText="1"/>
    </xf>
    <xf numFmtId="167" fontId="126" fillId="0" borderId="1" xfId="1" applyNumberFormat="1" applyFont="1" applyFill="1" applyBorder="1" applyAlignment="1">
      <alignment horizontal="justify" vertical="center"/>
    </xf>
    <xf numFmtId="49" fontId="123" fillId="0" borderId="1" xfId="1" applyNumberFormat="1" applyFont="1" applyFill="1" applyBorder="1" applyAlignment="1">
      <alignment horizontal="center" vertical="top"/>
    </xf>
    <xf numFmtId="167" fontId="123" fillId="0" borderId="1" xfId="1" applyNumberFormat="1" applyFont="1" applyFill="1" applyBorder="1" applyAlignment="1">
      <alignment horizontal="center" vertical="center"/>
    </xf>
    <xf numFmtId="167" fontId="123" fillId="0" borderId="1" xfId="1" applyNumberFormat="1" applyFont="1" applyFill="1" applyBorder="1" applyAlignment="1">
      <alignment horizontal="justify" vertical="top"/>
    </xf>
    <xf numFmtId="49" fontId="126" fillId="0" borderId="1" xfId="1" applyNumberFormat="1" applyFont="1" applyFill="1" applyBorder="1" applyAlignment="1">
      <alignment horizontal="center" vertical="top"/>
    </xf>
    <xf numFmtId="0" fontId="131" fillId="0" borderId="1" xfId="1264" applyFont="1" applyFill="1" applyBorder="1" applyAlignment="1">
      <alignment horizontal="left" vertical="top" wrapText="1"/>
    </xf>
    <xf numFmtId="167" fontId="126" fillId="0" borderId="1" xfId="1" applyNumberFormat="1" applyFont="1" applyFill="1" applyBorder="1" applyAlignment="1">
      <alignment vertical="top" wrapText="1"/>
    </xf>
    <xf numFmtId="167" fontId="123" fillId="0" borderId="1" xfId="1" applyNumberFormat="1" applyFont="1" applyFill="1" applyBorder="1" applyAlignment="1">
      <alignment vertical="top" wrapText="1"/>
    </xf>
    <xf numFmtId="49" fontId="126" fillId="0" borderId="1" xfId="1" applyNumberFormat="1" applyFont="1" applyFill="1" applyBorder="1" applyAlignment="1">
      <alignment horizontal="center" vertical="center"/>
    </xf>
    <xf numFmtId="49" fontId="131" fillId="0" borderId="1" xfId="1264" applyNumberFormat="1" applyFont="1" applyFill="1" applyBorder="1" applyAlignment="1">
      <alignment horizontal="center" vertical="top"/>
    </xf>
    <xf numFmtId="167" fontId="131" fillId="0" borderId="1" xfId="1264" applyNumberFormat="1" applyFont="1" applyFill="1" applyBorder="1" applyAlignment="1">
      <alignment horizontal="center" vertical="center"/>
    </xf>
    <xf numFmtId="167" fontId="126" fillId="0" borderId="1" xfId="1264" applyNumberFormat="1" applyFont="1" applyFill="1" applyBorder="1" applyAlignment="1">
      <alignment horizontal="justify" vertical="top"/>
    </xf>
    <xf numFmtId="167" fontId="131" fillId="0" borderId="1" xfId="1264" applyNumberFormat="1" applyFont="1" applyFill="1" applyBorder="1" applyAlignment="1">
      <alignment horizontal="justify" vertical="top"/>
    </xf>
    <xf numFmtId="167" fontId="131" fillId="0" borderId="1" xfId="1264" applyNumberFormat="1" applyFont="1" applyFill="1" applyBorder="1" applyAlignment="1">
      <alignment horizontal="justify" vertical="top" wrapText="1"/>
    </xf>
    <xf numFmtId="49" fontId="135" fillId="0" borderId="1" xfId="1264" applyNumberFormat="1" applyFont="1" applyFill="1" applyBorder="1" applyAlignment="1">
      <alignment horizontal="center" vertical="top"/>
    </xf>
    <xf numFmtId="0" fontId="135" fillId="0" borderId="1" xfId="1264" applyFont="1" applyFill="1" applyBorder="1" applyAlignment="1">
      <alignment horizontal="left" vertical="top" wrapText="1"/>
    </xf>
    <xf numFmtId="167" fontId="135" fillId="0" borderId="1" xfId="1264" applyNumberFormat="1" applyFont="1" applyFill="1" applyBorder="1" applyAlignment="1">
      <alignment horizontal="left" vertical="top" wrapText="1"/>
    </xf>
    <xf numFmtId="167" fontId="135" fillId="0" borderId="1" xfId="1264" applyNumberFormat="1" applyFont="1" applyFill="1" applyBorder="1" applyAlignment="1">
      <alignment horizontal="center" vertical="center"/>
    </xf>
    <xf numFmtId="167" fontId="135" fillId="0" borderId="1" xfId="1264" applyNumberFormat="1" applyFont="1" applyFill="1" applyBorder="1" applyAlignment="1">
      <alignment horizontal="justify" vertical="top"/>
    </xf>
    <xf numFmtId="167" fontId="131" fillId="0" borderId="1" xfId="1264" applyNumberFormat="1" applyFont="1" applyFill="1" applyBorder="1" applyAlignment="1">
      <alignment horizontal="left" vertical="top" wrapText="1"/>
    </xf>
    <xf numFmtId="167" fontId="135" fillId="0" borderId="1" xfId="1264" applyNumberFormat="1" applyFont="1" applyFill="1" applyBorder="1" applyAlignment="1">
      <alignment horizontal="center" vertical="center" wrapText="1"/>
    </xf>
    <xf numFmtId="167" fontId="135" fillId="0" borderId="1" xfId="1264" applyNumberFormat="1" applyFont="1" applyFill="1" applyBorder="1" applyAlignment="1">
      <alignment horizontal="justify" vertical="top" wrapText="1"/>
    </xf>
    <xf numFmtId="167" fontId="131" fillId="0" borderId="1" xfId="1264" applyNumberFormat="1" applyFont="1" applyFill="1" applyBorder="1" applyAlignment="1">
      <alignment horizontal="center" vertical="center" wrapText="1"/>
    </xf>
    <xf numFmtId="167" fontId="131" fillId="0" borderId="1" xfId="1264" applyNumberFormat="1" applyFont="1" applyFill="1" applyBorder="1" applyAlignment="1">
      <alignment vertical="top" wrapText="1"/>
    </xf>
    <xf numFmtId="49" fontId="131" fillId="0" borderId="1" xfId="1264" applyNumberFormat="1" applyFont="1" applyFill="1" applyBorder="1" applyAlignment="1">
      <alignment horizontal="center"/>
    </xf>
    <xf numFmtId="0" fontId="135" fillId="0" borderId="1" xfId="1264" applyFont="1" applyFill="1" applyBorder="1" applyAlignment="1">
      <alignment horizontal="center" vertical="center"/>
    </xf>
    <xf numFmtId="167" fontId="135" fillId="0" borderId="1" xfId="1264" applyNumberFormat="1" applyFont="1" applyFill="1" applyBorder="1" applyAlignment="1">
      <alignment horizontal="justify" vertical="center"/>
    </xf>
    <xf numFmtId="0" fontId="131" fillId="0" borderId="1" xfId="1264" applyFont="1" applyFill="1" applyBorder="1" applyAlignment="1">
      <alignment horizontal="justify" vertical="top"/>
    </xf>
    <xf numFmtId="49" fontId="126" fillId="0" borderId="1" xfId="1264" applyNumberFormat="1" applyFont="1" applyFill="1" applyBorder="1" applyAlignment="1">
      <alignment horizontal="center" vertical="top"/>
    </xf>
    <xf numFmtId="0" fontId="126" fillId="0" borderId="1" xfId="1264" applyFont="1" applyFill="1" applyBorder="1" applyAlignment="1">
      <alignment horizontal="left" vertical="top" wrapText="1"/>
    </xf>
    <xf numFmtId="167" fontId="126" fillId="0" borderId="1" xfId="1264" applyNumberFormat="1" applyFont="1" applyFill="1" applyBorder="1" applyAlignment="1">
      <alignment horizontal="center" vertical="center"/>
    </xf>
    <xf numFmtId="167" fontId="126" fillId="0" borderId="1" xfId="1264" applyNumberFormat="1" applyFont="1" applyFill="1" applyBorder="1" applyAlignment="1">
      <alignment horizontal="justify" vertical="top" wrapText="1"/>
    </xf>
    <xf numFmtId="49" fontId="135" fillId="0" borderId="1" xfId="1264" applyNumberFormat="1" applyFont="1" applyFill="1" applyBorder="1" applyAlignment="1">
      <alignment horizontal="center"/>
    </xf>
    <xf numFmtId="49" fontId="135" fillId="0" borderId="1" xfId="1264" applyNumberFormat="1" applyFont="1" applyFill="1" applyBorder="1" applyAlignment="1">
      <alignment horizontal="center" vertical="center"/>
    </xf>
    <xf numFmtId="49" fontId="131" fillId="0" borderId="1" xfId="1264" applyNumberFormat="1" applyFont="1" applyFill="1" applyBorder="1" applyAlignment="1">
      <alignment vertical="top"/>
    </xf>
    <xf numFmtId="0" fontId="131" fillId="0" borderId="1" xfId="1264" applyFont="1" applyFill="1" applyBorder="1" applyAlignment="1">
      <alignment vertical="top" wrapText="1"/>
    </xf>
    <xf numFmtId="0" fontId="131" fillId="0" borderId="0" xfId="1264" applyFont="1" applyFill="1"/>
    <xf numFmtId="0" fontId="131" fillId="0" borderId="0" xfId="1264" applyFont="1" applyFill="1" applyAlignment="1">
      <alignment horizontal="center"/>
    </xf>
    <xf numFmtId="0" fontId="131" fillId="0" borderId="0" xfId="1264" applyFont="1" applyFill="1" applyAlignment="1">
      <alignment horizontal="justify"/>
    </xf>
    <xf numFmtId="0" fontId="131" fillId="0" borderId="0" xfId="1264" applyFont="1" applyFill="1" applyAlignment="1">
      <alignment horizontal="right"/>
    </xf>
    <xf numFmtId="0" fontId="141" fillId="0" borderId="0" xfId="1262" applyFont="1" applyFill="1"/>
    <xf numFmtId="0" fontId="128" fillId="0" borderId="0" xfId="1262" applyFont="1" applyFill="1" applyAlignment="1">
      <alignment horizontal="right" vertical="center"/>
    </xf>
    <xf numFmtId="0" fontId="128" fillId="0" borderId="0" xfId="1262" applyFont="1" applyFill="1" applyAlignment="1">
      <alignment horizontal="center" vertical="center"/>
    </xf>
    <xf numFmtId="0" fontId="128" fillId="0" borderId="0" xfId="1262" applyFont="1" applyFill="1"/>
    <xf numFmtId="0" fontId="128" fillId="0" borderId="1" xfId="1262" applyFont="1" applyFill="1" applyBorder="1" applyAlignment="1">
      <alignment horizontal="center" vertical="center" wrapText="1"/>
    </xf>
    <xf numFmtId="0" fontId="128" fillId="0" borderId="1" xfId="1262" applyFont="1" applyFill="1" applyBorder="1" applyAlignment="1">
      <alignment vertical="center" wrapText="1"/>
    </xf>
    <xf numFmtId="0" fontId="126" fillId="0" borderId="1" xfId="1262" applyFont="1" applyFill="1" applyBorder="1" applyAlignment="1">
      <alignment horizontal="justify" vertical="top" wrapText="1"/>
    </xf>
    <xf numFmtId="0" fontId="128" fillId="0" borderId="1" xfId="1262" applyFont="1" applyFill="1" applyBorder="1" applyAlignment="1">
      <alignment horizontal="left" vertical="center" wrapText="1"/>
    </xf>
    <xf numFmtId="0" fontId="131" fillId="0" borderId="1" xfId="1262" applyFont="1" applyFill="1" applyBorder="1" applyAlignment="1">
      <alignment horizontal="justify" vertical="top"/>
    </xf>
    <xf numFmtId="0" fontId="128" fillId="0" borderId="1" xfId="1262" applyFont="1" applyFill="1" applyBorder="1" applyAlignment="1">
      <alignment horizontal="justify" vertical="top" wrapText="1"/>
    </xf>
    <xf numFmtId="0" fontId="128" fillId="3" borderId="1" xfId="1262" applyFont="1" applyFill="1" applyBorder="1" applyAlignment="1">
      <alignment horizontal="center" vertical="center" wrapText="1"/>
    </xf>
    <xf numFmtId="0" fontId="131" fillId="3" borderId="1" xfId="1262" applyFont="1" applyFill="1" applyBorder="1" applyAlignment="1">
      <alignment horizontal="center" vertical="center" wrapText="1"/>
    </xf>
    <xf numFmtId="0" fontId="126" fillId="0" borderId="1" xfId="1262" applyFont="1" applyFill="1" applyBorder="1" applyAlignment="1">
      <alignment horizontal="center" vertical="center" wrapText="1"/>
    </xf>
    <xf numFmtId="0" fontId="131" fillId="0" borderId="1" xfId="1262" applyFont="1" applyFill="1" applyBorder="1" applyAlignment="1">
      <alignment horizontal="center" vertical="center" wrapText="1"/>
    </xf>
    <xf numFmtId="0" fontId="128" fillId="0" borderId="1" xfId="1262" applyFont="1" applyFill="1" applyBorder="1" applyAlignment="1">
      <alignment horizontal="center" vertical="center"/>
    </xf>
    <xf numFmtId="0" fontId="128" fillId="0" borderId="1" xfId="1262" applyFont="1" applyFill="1" applyBorder="1" applyAlignment="1">
      <alignment horizontal="justify" vertical="top"/>
    </xf>
    <xf numFmtId="168" fontId="126" fillId="0" borderId="1" xfId="1" applyNumberFormat="1" applyFont="1" applyBorder="1" applyAlignment="1">
      <alignment horizontal="center" vertical="top" wrapText="1"/>
    </xf>
    <xf numFmtId="168" fontId="123" fillId="0" borderId="17" xfId="1" applyNumberFormat="1" applyFont="1" applyBorder="1" applyAlignment="1">
      <alignment horizontal="left" vertical="top" wrapText="1"/>
    </xf>
    <xf numFmtId="168" fontId="126" fillId="0" borderId="12" xfId="1" applyNumberFormat="1" applyFont="1" applyBorder="1" applyAlignment="1">
      <alignment vertical="top" wrapText="1"/>
    </xf>
    <xf numFmtId="168" fontId="126" fillId="0" borderId="17" xfId="1" applyNumberFormat="1" applyFont="1" applyBorder="1" applyAlignment="1">
      <alignment horizontal="left" vertical="top" wrapText="1"/>
    </xf>
    <xf numFmtId="168" fontId="126" fillId="0" borderId="17" xfId="1" applyNumberFormat="1" applyFont="1" applyBorder="1" applyAlignment="1">
      <alignment vertical="top" wrapText="1"/>
    </xf>
    <xf numFmtId="168" fontId="123" fillId="3" borderId="17" xfId="1" applyNumberFormat="1" applyFont="1" applyFill="1" applyBorder="1" applyAlignment="1">
      <alignment vertical="top" wrapText="1"/>
    </xf>
    <xf numFmtId="168" fontId="123" fillId="0" borderId="17" xfId="1" applyNumberFormat="1" applyFont="1" applyBorder="1" applyAlignment="1">
      <alignment vertical="top" wrapText="1"/>
    </xf>
    <xf numFmtId="168" fontId="124" fillId="0" borderId="17" xfId="1" applyNumberFormat="1" applyFont="1" applyBorder="1" applyAlignment="1">
      <alignment vertical="center" wrapText="1"/>
    </xf>
    <xf numFmtId="168" fontId="123" fillId="0" borderId="12" xfId="1" applyNumberFormat="1" applyFont="1" applyBorder="1" applyAlignment="1">
      <alignment horizontal="left" vertical="top" wrapText="1"/>
    </xf>
    <xf numFmtId="168" fontId="123" fillId="3" borderId="1" xfId="1" applyNumberFormat="1" applyFont="1" applyFill="1" applyBorder="1" applyAlignment="1">
      <alignment horizontal="center" vertical="top" wrapText="1"/>
    </xf>
    <xf numFmtId="168" fontId="123" fillId="0" borderId="1" xfId="1" applyNumberFormat="1" applyFont="1" applyBorder="1" applyAlignment="1">
      <alignment vertical="center" wrapText="1"/>
    </xf>
    <xf numFmtId="49" fontId="123" fillId="0" borderId="0" xfId="962" applyNumberFormat="1" applyFont="1" applyAlignment="1">
      <alignment horizontal="center" vertical="center" wrapText="1"/>
    </xf>
    <xf numFmtId="0" fontId="126" fillId="0" borderId="0" xfId="962" applyFont="1" applyAlignment="1">
      <alignment vertical="top" wrapText="1"/>
    </xf>
    <xf numFmtId="0" fontId="126" fillId="0" borderId="0" xfId="962" applyFont="1" applyAlignment="1">
      <alignment horizontal="center" vertical="center" wrapText="1"/>
    </xf>
    <xf numFmtId="0" fontId="126" fillId="0" borderId="0" xfId="962" applyFont="1" applyAlignment="1">
      <alignment horizontal="justify" vertical="top" wrapText="1"/>
    </xf>
    <xf numFmtId="0" fontId="126" fillId="0" borderId="0" xfId="962" applyFont="1" applyAlignment="1">
      <alignment horizontal="right" vertical="top" wrapText="1"/>
    </xf>
    <xf numFmtId="49" fontId="126" fillId="0" borderId="1" xfId="902" applyNumberFormat="1" applyFont="1" applyBorder="1" applyAlignment="1">
      <alignment horizontal="center" vertical="center" wrapText="1"/>
    </xf>
    <xf numFmtId="0" fontId="126" fillId="0" borderId="1" xfId="902" applyFont="1" applyBorder="1" applyAlignment="1">
      <alignment horizontal="center" vertical="center" wrapText="1"/>
    </xf>
    <xf numFmtId="3" fontId="126" fillId="0" borderId="1" xfId="902" applyNumberFormat="1" applyFont="1" applyBorder="1" applyAlignment="1">
      <alignment horizontal="center" vertical="center" wrapText="1"/>
    </xf>
    <xf numFmtId="0" fontId="123" fillId="0" borderId="1" xfId="962" applyFont="1" applyBorder="1" applyAlignment="1">
      <alignment horizontal="left" vertical="top" wrapText="1"/>
    </xf>
    <xf numFmtId="4" fontId="127" fillId="0" borderId="1" xfId="902" applyNumberFormat="1" applyFont="1" applyBorder="1" applyAlignment="1" applyProtection="1">
      <alignment horizontal="center" vertical="center" wrapText="1"/>
      <protection locked="0"/>
    </xf>
    <xf numFmtId="168" fontId="123" fillId="0" borderId="1" xfId="962" applyNumberFormat="1" applyFont="1" applyBorder="1" applyAlignment="1">
      <alignment horizontal="center" vertical="center"/>
    </xf>
    <xf numFmtId="4" fontId="123" fillId="0" borderId="1" xfId="962" applyNumberFormat="1" applyFont="1" applyBorder="1" applyAlignment="1">
      <alignment horizontal="center" vertical="center"/>
    </xf>
    <xf numFmtId="49" fontId="126" fillId="0" borderId="12" xfId="962" applyNumberFormat="1" applyFont="1" applyBorder="1" applyAlignment="1">
      <alignment horizontal="center" vertical="center" wrapText="1"/>
    </xf>
    <xf numFmtId="0" fontId="126" fillId="0" borderId="12" xfId="962" applyFont="1" applyBorder="1" applyAlignment="1">
      <alignment horizontal="left" vertical="top" wrapText="1"/>
    </xf>
    <xf numFmtId="0" fontId="126" fillId="0" borderId="1" xfId="962" applyFont="1" applyBorder="1" applyAlignment="1">
      <alignment horizontal="left" vertical="top" wrapText="1"/>
    </xf>
    <xf numFmtId="4" fontId="128" fillId="0" borderId="1" xfId="902" applyNumberFormat="1" applyFont="1" applyBorder="1" applyAlignment="1" applyProtection="1">
      <alignment horizontal="center" vertical="center" wrapText="1"/>
      <protection locked="0"/>
    </xf>
    <xf numFmtId="168" fontId="126" fillId="0" borderId="1" xfId="962" applyNumberFormat="1" applyFont="1" applyBorder="1" applyAlignment="1">
      <alignment horizontal="center" vertical="center"/>
    </xf>
    <xf numFmtId="4" fontId="126" fillId="0" borderId="1" xfId="962" applyNumberFormat="1" applyFont="1" applyBorder="1" applyAlignment="1">
      <alignment horizontal="justify" vertical="top" wrapText="1"/>
    </xf>
    <xf numFmtId="4" fontId="126" fillId="0" borderId="1" xfId="962" applyNumberFormat="1" applyFont="1" applyBorder="1" applyAlignment="1">
      <alignment horizontal="center" vertical="center"/>
    </xf>
    <xf numFmtId="4" fontId="126" fillId="0" borderId="1" xfId="962" applyNumberFormat="1" applyFont="1" applyBorder="1" applyAlignment="1">
      <alignment horizontal="justify" vertical="top"/>
    </xf>
    <xf numFmtId="49" fontId="126" fillId="0" borderId="1" xfId="962" applyNumberFormat="1" applyFont="1" applyBorder="1" applyAlignment="1">
      <alignment horizontal="center" vertical="center" wrapText="1"/>
    </xf>
    <xf numFmtId="4" fontId="126" fillId="3" borderId="1" xfId="962" applyNumberFormat="1" applyFont="1" applyFill="1" applyBorder="1" applyAlignment="1">
      <alignment horizontal="justify" vertical="top" wrapText="1"/>
    </xf>
    <xf numFmtId="4" fontId="126" fillId="0" borderId="1" xfId="962" applyNumberFormat="1" applyFont="1" applyBorder="1" applyAlignment="1">
      <alignment horizontal="center" vertical="center" wrapText="1"/>
    </xf>
    <xf numFmtId="0" fontId="123" fillId="0" borderId="17" xfId="962" applyFont="1" applyBorder="1" applyAlignment="1">
      <alignment horizontal="left" vertical="top" wrapText="1"/>
    </xf>
    <xf numFmtId="4" fontId="123" fillId="0" borderId="17" xfId="962" applyNumberFormat="1" applyFont="1" applyBorder="1" applyAlignment="1">
      <alignment horizontal="center" vertical="center"/>
    </xf>
    <xf numFmtId="0" fontId="126" fillId="0" borderId="17" xfId="962" applyFont="1" applyBorder="1" applyAlignment="1">
      <alignment horizontal="left" vertical="top" wrapText="1"/>
    </xf>
    <xf numFmtId="4" fontId="126" fillId="0" borderId="17" xfId="962" applyNumberFormat="1" applyFont="1" applyBorder="1" applyAlignment="1">
      <alignment horizontal="center" vertical="center"/>
    </xf>
    <xf numFmtId="4" fontId="128" fillId="3" borderId="1" xfId="902" applyNumberFormat="1" applyFont="1" applyFill="1" applyBorder="1" applyAlignment="1" applyProtection="1">
      <alignment horizontal="center" vertical="center" wrapText="1"/>
      <protection locked="0"/>
    </xf>
    <xf numFmtId="0" fontId="126" fillId="0" borderId="17" xfId="962" applyFont="1" applyBorder="1" applyAlignment="1">
      <alignment vertical="top" wrapText="1"/>
    </xf>
    <xf numFmtId="4" fontId="128" fillId="3" borderId="17" xfId="902" applyNumberFormat="1" applyFont="1" applyFill="1" applyBorder="1" applyAlignment="1" applyProtection="1">
      <alignment horizontal="center" vertical="center" wrapText="1"/>
      <protection locked="0"/>
    </xf>
    <xf numFmtId="168" fontId="126" fillId="0" borderId="17" xfId="962" applyNumberFormat="1" applyFont="1" applyBorder="1" applyAlignment="1">
      <alignment horizontal="center" vertical="center"/>
    </xf>
    <xf numFmtId="4" fontId="127" fillId="3" borderId="1" xfId="902" applyNumberFormat="1" applyFont="1" applyFill="1" applyBorder="1" applyAlignment="1" applyProtection="1">
      <alignment horizontal="center" vertical="center" wrapText="1"/>
      <protection locked="0"/>
    </xf>
    <xf numFmtId="4" fontId="123" fillId="0" borderId="1" xfId="962" applyNumberFormat="1" applyFont="1" applyBorder="1" applyAlignment="1">
      <alignment horizontal="center" vertical="center" wrapText="1"/>
    </xf>
    <xf numFmtId="4" fontId="123" fillId="0" borderId="17" xfId="962" applyNumberFormat="1" applyFont="1" applyBorder="1" applyAlignment="1">
      <alignment horizontal="center" vertical="center" wrapText="1"/>
    </xf>
    <xf numFmtId="168" fontId="123" fillId="0" borderId="17" xfId="962" applyNumberFormat="1" applyFont="1" applyBorder="1" applyAlignment="1">
      <alignment horizontal="center" vertical="center"/>
    </xf>
    <xf numFmtId="4" fontId="127" fillId="3" borderId="17" xfId="902" applyNumberFormat="1" applyFont="1" applyFill="1" applyBorder="1" applyAlignment="1" applyProtection="1">
      <alignment horizontal="center" vertical="center" wrapText="1"/>
      <protection locked="0"/>
    </xf>
    <xf numFmtId="0" fontId="126" fillId="0" borderId="1" xfId="962" applyFont="1" applyBorder="1" applyAlignment="1">
      <alignment vertical="top" wrapText="1"/>
    </xf>
    <xf numFmtId="4" fontId="126" fillId="0" borderId="17" xfId="962" applyNumberFormat="1" applyFont="1" applyBorder="1" applyAlignment="1">
      <alignment horizontal="center" vertical="center" wrapText="1"/>
    </xf>
    <xf numFmtId="4" fontId="128" fillId="3" borderId="12" xfId="902" applyNumberFormat="1" applyFont="1" applyFill="1" applyBorder="1" applyAlignment="1" applyProtection="1">
      <alignment horizontal="center" vertical="center" wrapText="1"/>
      <protection locked="0"/>
    </xf>
    <xf numFmtId="49" fontId="123" fillId="0" borderId="1" xfId="962" applyNumberFormat="1" applyFont="1" applyBorder="1" applyAlignment="1">
      <alignment horizontal="center" vertical="center" wrapText="1"/>
    </xf>
    <xf numFmtId="0" fontId="123" fillId="0" borderId="1" xfId="962" applyFont="1" applyBorder="1" applyAlignment="1">
      <alignment vertical="top" wrapText="1"/>
    </xf>
    <xf numFmtId="168" fontId="123" fillId="0" borderId="1" xfId="962" applyNumberFormat="1" applyFont="1" applyBorder="1" applyAlignment="1">
      <alignment horizontal="justify" vertical="top"/>
    </xf>
    <xf numFmtId="49" fontId="122" fillId="0" borderId="1" xfId="962" applyNumberFormat="1" applyFont="1" applyBorder="1" applyAlignment="1">
      <alignment horizontal="justify" vertical="top"/>
    </xf>
    <xf numFmtId="49" fontId="126" fillId="3" borderId="1" xfId="962" applyNumberFormat="1" applyFont="1" applyFill="1" applyBorder="1" applyAlignment="1">
      <alignment horizontal="center" vertical="center" wrapText="1"/>
    </xf>
    <xf numFmtId="0" fontId="126" fillId="3" borderId="1" xfId="962" applyFont="1" applyFill="1" applyBorder="1" applyAlignment="1">
      <alignment vertical="top" wrapText="1"/>
    </xf>
    <xf numFmtId="168" fontId="128" fillId="3" borderId="1" xfId="902" applyNumberFormat="1" applyFont="1" applyFill="1" applyBorder="1" applyAlignment="1" applyProtection="1">
      <alignment horizontal="justify" vertical="top" wrapText="1"/>
      <protection locked="0"/>
    </xf>
    <xf numFmtId="168" fontId="123" fillId="0" borderId="1" xfId="962" applyNumberFormat="1" applyFont="1" applyBorder="1" applyAlignment="1">
      <alignment horizontal="justify" vertical="top" wrapText="1"/>
    </xf>
    <xf numFmtId="0" fontId="126" fillId="0" borderId="1" xfId="962" applyFont="1" applyBorder="1" applyAlignment="1">
      <alignment horizontal="center" vertical="center" wrapText="1"/>
    </xf>
    <xf numFmtId="4" fontId="123" fillId="0" borderId="1" xfId="962" applyNumberFormat="1" applyFont="1" applyFill="1" applyBorder="1" applyAlignment="1">
      <alignment horizontal="center" vertical="center" wrapText="1"/>
    </xf>
    <xf numFmtId="168" fontId="123" fillId="0" borderId="1" xfId="962" applyNumberFormat="1" applyFont="1" applyFill="1" applyBorder="1" applyAlignment="1">
      <alignment horizontal="center" vertical="center" wrapText="1"/>
    </xf>
    <xf numFmtId="0" fontId="126" fillId="0" borderId="1" xfId="962" applyFont="1" applyBorder="1" applyAlignment="1">
      <alignment horizontal="justify" vertical="top" wrapText="1"/>
    </xf>
    <xf numFmtId="4" fontId="126" fillId="0" borderId="1" xfId="962" applyNumberFormat="1" applyFont="1" applyFill="1" applyBorder="1" applyAlignment="1">
      <alignment horizontal="center" vertical="center" wrapText="1"/>
    </xf>
    <xf numFmtId="168" fontId="126" fillId="0" borderId="1" xfId="962" applyNumberFormat="1" applyFont="1" applyFill="1" applyBorder="1" applyAlignment="1">
      <alignment horizontal="center" vertical="center" wrapText="1"/>
    </xf>
    <xf numFmtId="0" fontId="123" fillId="3" borderId="1" xfId="962" applyFont="1" applyFill="1" applyBorder="1" applyAlignment="1">
      <alignment horizontal="justify" vertical="top" wrapText="1"/>
    </xf>
    <xf numFmtId="4" fontId="123" fillId="3" borderId="1" xfId="962" applyNumberFormat="1" applyFont="1" applyFill="1" applyBorder="1" applyAlignment="1">
      <alignment horizontal="center" vertical="center" wrapText="1"/>
    </xf>
    <xf numFmtId="167" fontId="123" fillId="3" borderId="1" xfId="962" applyNumberFormat="1" applyFont="1" applyFill="1" applyBorder="1" applyAlignment="1">
      <alignment horizontal="center" vertical="center" wrapText="1"/>
    </xf>
    <xf numFmtId="168" fontId="123" fillId="3" borderId="1" xfId="962" applyNumberFormat="1" applyFont="1" applyFill="1" applyBorder="1" applyAlignment="1">
      <alignment horizontal="center" vertical="center" wrapText="1"/>
    </xf>
    <xf numFmtId="168" fontId="126" fillId="0" borderId="1" xfId="962" applyNumberFormat="1" applyFont="1" applyBorder="1" applyAlignment="1">
      <alignment horizontal="center" vertical="center" wrapText="1"/>
    </xf>
    <xf numFmtId="168" fontId="126" fillId="0" borderId="1" xfId="962" applyNumberFormat="1" applyFont="1" applyBorder="1" applyAlignment="1">
      <alignment horizontal="justify" vertical="top" wrapText="1"/>
    </xf>
    <xf numFmtId="0" fontId="123" fillId="0" borderId="1" xfId="962" applyFont="1" applyBorder="1" applyAlignment="1">
      <alignment horizontal="center" vertical="center" wrapText="1"/>
    </xf>
    <xf numFmtId="168" fontId="126" fillId="0" borderId="1" xfId="962" applyNumberFormat="1" applyFont="1" applyFill="1" applyBorder="1" applyAlignment="1">
      <alignment vertical="center" wrapText="1"/>
    </xf>
    <xf numFmtId="168" fontId="128" fillId="0" borderId="1" xfId="902" applyNumberFormat="1" applyFont="1" applyBorder="1" applyAlignment="1">
      <alignment horizontal="center" vertical="center" wrapText="1"/>
    </xf>
    <xf numFmtId="168" fontId="128" fillId="0" borderId="1" xfId="902" applyNumberFormat="1" applyFont="1" applyBorder="1" applyAlignment="1">
      <alignment horizontal="left" vertical="top" wrapText="1"/>
    </xf>
    <xf numFmtId="168" fontId="126" fillId="0" borderId="1" xfId="962" applyNumberFormat="1" applyFont="1" applyFill="1" applyBorder="1" applyAlignment="1">
      <alignment horizontal="justify" vertical="top" wrapText="1"/>
    </xf>
    <xf numFmtId="4" fontId="126" fillId="0" borderId="1" xfId="962" applyNumberFormat="1" applyFont="1" applyFill="1" applyBorder="1" applyAlignment="1">
      <alignment horizontal="center" vertical="center"/>
    </xf>
    <xf numFmtId="168" fontId="128" fillId="0" borderId="1" xfId="902" applyNumberFormat="1" applyFont="1" applyBorder="1" applyAlignment="1">
      <alignment vertical="center" wrapText="1"/>
    </xf>
    <xf numFmtId="168" fontId="128" fillId="0" borderId="1" xfId="902" applyNumberFormat="1" applyFont="1" applyBorder="1" applyAlignment="1">
      <alignment vertical="top" wrapText="1"/>
    </xf>
    <xf numFmtId="49" fontId="126" fillId="0" borderId="1" xfId="982" applyNumberFormat="1" applyFont="1" applyBorder="1" applyAlignment="1">
      <alignment horizontal="center" vertical="center" wrapText="1"/>
    </xf>
    <xf numFmtId="0" fontId="126" fillId="0" borderId="1" xfId="1247" applyFont="1" applyBorder="1" applyAlignment="1">
      <alignment horizontal="center" vertical="center" wrapText="1"/>
    </xf>
    <xf numFmtId="168" fontId="126" fillId="0" borderId="1" xfId="1247" applyNumberFormat="1" applyFont="1" applyBorder="1" applyAlignment="1">
      <alignment horizontal="center" vertical="center" wrapText="1"/>
    </xf>
    <xf numFmtId="49" fontId="129" fillId="0" borderId="1" xfId="1247" applyNumberFormat="1" applyFont="1" applyBorder="1" applyAlignment="1">
      <alignment horizontal="center" vertical="top" wrapText="1"/>
    </xf>
    <xf numFmtId="0" fontId="129" fillId="0" borderId="1" xfId="1247" applyFont="1" applyBorder="1" applyAlignment="1">
      <alignment horizontal="left" vertical="top" wrapText="1"/>
    </xf>
    <xf numFmtId="168" fontId="129" fillId="0" borderId="1" xfId="1247" applyNumberFormat="1" applyFont="1" applyBorder="1" applyAlignment="1">
      <alignment horizontal="left" vertical="top" wrapText="1"/>
    </xf>
    <xf numFmtId="168" fontId="129" fillId="0" borderId="1" xfId="1247" applyNumberFormat="1" applyFont="1" applyBorder="1" applyAlignment="1">
      <alignment horizontal="center" vertical="center" wrapText="1"/>
    </xf>
    <xf numFmtId="168" fontId="123" fillId="0" borderId="1" xfId="1247" applyNumberFormat="1" applyFont="1" applyBorder="1" applyAlignment="1">
      <alignment horizontal="center" vertical="center"/>
    </xf>
    <xf numFmtId="4" fontId="129" fillId="0" borderId="1" xfId="1247" applyNumberFormat="1" applyFont="1" applyBorder="1" applyAlignment="1">
      <alignment horizontal="justify" vertical="center" wrapText="1"/>
    </xf>
    <xf numFmtId="0" fontId="122" fillId="0" borderId="1" xfId="1247" applyFont="1" applyBorder="1" applyAlignment="1">
      <alignment horizontal="justify" vertical="center"/>
    </xf>
    <xf numFmtId="49" fontId="130" fillId="0" borderId="1" xfId="1247" applyNumberFormat="1" applyFont="1" applyBorder="1" applyAlignment="1">
      <alignment horizontal="center" vertical="top" wrapText="1"/>
    </xf>
    <xf numFmtId="0" fontId="130" fillId="0" borderId="1" xfId="1247" applyFont="1" applyBorder="1" applyAlignment="1">
      <alignment horizontal="left" vertical="top" wrapText="1"/>
    </xf>
    <xf numFmtId="168" fontId="130" fillId="0" borderId="1" xfId="1247" applyNumberFormat="1" applyFont="1" applyBorder="1" applyAlignment="1">
      <alignment horizontal="left" vertical="top" wrapText="1"/>
    </xf>
    <xf numFmtId="168" fontId="130" fillId="0" borderId="1" xfId="1247" applyNumberFormat="1" applyFont="1" applyBorder="1" applyAlignment="1">
      <alignment horizontal="center" vertical="center" wrapText="1"/>
    </xf>
    <xf numFmtId="168" fontId="130" fillId="0" borderId="1" xfId="1247" applyNumberFormat="1" applyFont="1" applyFill="1" applyBorder="1" applyAlignment="1">
      <alignment horizontal="justify" vertical="top" wrapText="1"/>
    </xf>
    <xf numFmtId="0" fontId="126" fillId="0" borderId="1" xfId="1247" applyFont="1" applyBorder="1" applyAlignment="1">
      <alignment horizontal="justify" vertical="top" wrapText="1"/>
    </xf>
    <xf numFmtId="0" fontId="130" fillId="0" borderId="1" xfId="1247" applyFont="1" applyBorder="1" applyAlignment="1">
      <alignment vertical="top" wrapText="1"/>
    </xf>
    <xf numFmtId="168" fontId="130" fillId="0" borderId="1" xfId="1247" applyNumberFormat="1" applyFont="1" applyBorder="1" applyAlignment="1">
      <alignment vertical="top" wrapText="1"/>
    </xf>
    <xf numFmtId="168" fontId="130" fillId="0" borderId="1" xfId="1247" applyNumberFormat="1" applyFont="1" applyBorder="1" applyAlignment="1">
      <alignment horizontal="justify" vertical="top" wrapText="1"/>
    </xf>
    <xf numFmtId="167" fontId="130" fillId="0" borderId="1" xfId="1247" applyNumberFormat="1" applyFont="1" applyBorder="1" applyAlignment="1">
      <alignment horizontal="center" vertical="center" wrapText="1"/>
    </xf>
    <xf numFmtId="0" fontId="129" fillId="0" borderId="1" xfId="1247" applyFont="1" applyBorder="1" applyAlignment="1">
      <alignment vertical="top" wrapText="1"/>
    </xf>
    <xf numFmtId="167" fontId="126" fillId="0" borderId="1" xfId="1247" applyNumberFormat="1" applyFont="1" applyBorder="1" applyAlignment="1">
      <alignment horizontal="center" vertical="center"/>
    </xf>
    <xf numFmtId="0" fontId="126" fillId="0" borderId="1" xfId="1247" applyFont="1" applyBorder="1" applyAlignment="1">
      <alignment horizontal="justify" vertical="center" wrapText="1"/>
    </xf>
    <xf numFmtId="167" fontId="126" fillId="0" borderId="1" xfId="1247" applyNumberFormat="1" applyFont="1" applyBorder="1" applyAlignment="1">
      <alignment horizontal="center" vertical="center" wrapText="1"/>
    </xf>
    <xf numFmtId="167" fontId="126" fillId="0" borderId="1" xfId="1247" applyNumberFormat="1" applyFont="1" applyBorder="1" applyAlignment="1">
      <alignment horizontal="justify" vertical="top" wrapText="1"/>
    </xf>
    <xf numFmtId="0" fontId="129" fillId="0" borderId="1" xfId="1247" applyFont="1" applyBorder="1" applyAlignment="1">
      <alignment horizontal="center" vertical="center" wrapText="1"/>
    </xf>
    <xf numFmtId="167" fontId="123" fillId="0" borderId="1" xfId="1247" applyNumberFormat="1" applyFont="1" applyBorder="1" applyAlignment="1">
      <alignment horizontal="center" vertical="center"/>
    </xf>
    <xf numFmtId="0" fontId="123" fillId="0" borderId="1" xfId="1247" applyFont="1" applyBorder="1" applyAlignment="1">
      <alignment horizontal="center" vertical="center" wrapText="1"/>
    </xf>
    <xf numFmtId="49" fontId="129" fillId="0" borderId="1" xfId="1247" applyNumberFormat="1" applyFont="1" applyBorder="1" applyAlignment="1">
      <alignment horizontal="center" vertical="center" wrapText="1"/>
    </xf>
    <xf numFmtId="167" fontId="123" fillId="0" borderId="1" xfId="1247" applyNumberFormat="1" applyFont="1" applyBorder="1" applyAlignment="1">
      <alignment horizontal="center" vertical="center" wrapText="1"/>
    </xf>
    <xf numFmtId="167" fontId="123" fillId="0" borderId="1" xfId="1247" applyNumberFormat="1" applyFont="1" applyBorder="1" applyAlignment="1">
      <alignment horizontal="justify" vertical="top" wrapText="1"/>
    </xf>
    <xf numFmtId="0" fontId="127" fillId="0" borderId="1" xfId="1247" applyFont="1" applyBorder="1" applyAlignment="1" applyProtection="1">
      <alignment vertical="top" wrapText="1"/>
      <protection locked="0"/>
    </xf>
    <xf numFmtId="0" fontId="128" fillId="0" borderId="1" xfId="1247" applyFont="1" applyBorder="1" applyAlignment="1" applyProtection="1">
      <alignment vertical="top" wrapText="1"/>
      <protection locked="0"/>
    </xf>
    <xf numFmtId="168" fontId="126" fillId="0" borderId="1" xfId="1247" applyNumberFormat="1" applyFont="1" applyBorder="1" applyAlignment="1">
      <alignment horizontal="justify" vertical="top" wrapText="1"/>
    </xf>
    <xf numFmtId="0" fontId="127" fillId="3" borderId="1" xfId="1247" applyFont="1" applyFill="1" applyBorder="1" applyAlignment="1" applyProtection="1">
      <alignment vertical="top" wrapText="1"/>
      <protection locked="0"/>
    </xf>
    <xf numFmtId="168" fontId="129" fillId="3" borderId="1" xfId="1247" applyNumberFormat="1" applyFont="1" applyFill="1" applyBorder="1" applyAlignment="1">
      <alignment horizontal="left" vertical="top" wrapText="1"/>
    </xf>
    <xf numFmtId="167" fontId="123" fillId="3" borderId="1" xfId="1" applyNumberFormat="1" applyFont="1" applyFill="1" applyBorder="1" applyAlignment="1">
      <alignment horizontal="center" vertical="center"/>
    </xf>
    <xf numFmtId="167" fontId="123" fillId="3" borderId="1" xfId="1247" applyNumberFormat="1" applyFont="1" applyFill="1" applyBorder="1" applyAlignment="1">
      <alignment horizontal="center" vertical="center"/>
    </xf>
    <xf numFmtId="167" fontId="123" fillId="3" borderId="1" xfId="1247" applyNumberFormat="1" applyFont="1" applyFill="1" applyBorder="1" applyAlignment="1">
      <alignment vertical="top" wrapText="1"/>
    </xf>
    <xf numFmtId="0" fontId="123" fillId="3" borderId="1" xfId="1247" applyFont="1" applyFill="1" applyBorder="1" applyAlignment="1">
      <alignment horizontal="justify" vertical="top" wrapText="1"/>
    </xf>
    <xf numFmtId="0" fontId="128" fillId="3" borderId="1" xfId="1247" applyFont="1" applyFill="1" applyBorder="1" applyAlignment="1" applyProtection="1">
      <alignment horizontal="left" vertical="top" wrapText="1"/>
      <protection locked="0"/>
    </xf>
    <xf numFmtId="168" fontId="130" fillId="3" borderId="1" xfId="1247" applyNumberFormat="1" applyFont="1" applyFill="1" applyBorder="1" applyAlignment="1">
      <alignment horizontal="left" vertical="top" wrapText="1"/>
    </xf>
    <xf numFmtId="167" fontId="126" fillId="3" borderId="1" xfId="1" applyNumberFormat="1" applyFont="1" applyFill="1" applyBorder="1" applyAlignment="1">
      <alignment horizontal="center" vertical="center"/>
    </xf>
    <xf numFmtId="167" fontId="126" fillId="3" borderId="1" xfId="1247" applyNumberFormat="1" applyFont="1" applyFill="1" applyBorder="1" applyAlignment="1">
      <alignment horizontal="center" vertical="center" wrapText="1"/>
    </xf>
    <xf numFmtId="167" fontId="126" fillId="3" borderId="1" xfId="1247" applyNumberFormat="1" applyFont="1" applyFill="1" applyBorder="1" applyAlignment="1">
      <alignment horizontal="justify" vertical="top" wrapText="1"/>
    </xf>
    <xf numFmtId="0" fontId="126" fillId="3" borderId="1" xfId="1247" applyFont="1" applyFill="1" applyBorder="1" applyAlignment="1">
      <alignment horizontal="justify" vertical="top" wrapText="1"/>
    </xf>
    <xf numFmtId="0" fontId="127" fillId="0" borderId="1" xfId="1247" applyFont="1" applyBorder="1" applyAlignment="1" applyProtection="1">
      <alignment horizontal="center" vertical="center" wrapText="1"/>
      <protection locked="0"/>
    </xf>
    <xf numFmtId="0" fontId="123" fillId="0" borderId="1" xfId="1247" applyFont="1" applyBorder="1" applyAlignment="1">
      <alignment horizontal="justify" vertical="center"/>
    </xf>
    <xf numFmtId="0" fontId="129" fillId="0" borderId="1" xfId="1247" applyFont="1" applyBorder="1" applyAlignment="1">
      <alignment horizontal="left" vertical="center" wrapText="1"/>
    </xf>
    <xf numFmtId="4" fontId="129" fillId="0" borderId="1" xfId="1247" applyNumberFormat="1" applyFont="1" applyBorder="1" applyAlignment="1">
      <alignment horizontal="justify" vertical="top" wrapText="1"/>
    </xf>
    <xf numFmtId="0" fontId="128" fillId="0" borderId="1" xfId="1247" applyFont="1" applyBorder="1" applyAlignment="1" applyProtection="1">
      <alignment horizontal="left" vertical="top" wrapText="1"/>
      <protection locked="0"/>
    </xf>
    <xf numFmtId="168" fontId="126" fillId="0" borderId="1" xfId="1247" applyNumberFormat="1" applyFont="1" applyBorder="1" applyAlignment="1">
      <alignment horizontal="center" vertical="center"/>
    </xf>
    <xf numFmtId="0" fontId="131" fillId="0" borderId="1" xfId="1247" applyFont="1" applyBorder="1" applyAlignment="1">
      <alignment vertical="top" wrapText="1"/>
    </xf>
    <xf numFmtId="0" fontId="126" fillId="0" borderId="1" xfId="1247" applyFont="1" applyBorder="1" applyAlignment="1">
      <alignment vertical="top" wrapText="1"/>
    </xf>
    <xf numFmtId="0" fontId="123" fillId="0" borderId="1" xfId="1247" applyFont="1" applyBorder="1" applyAlignment="1">
      <alignment horizontal="justify" vertical="top" wrapText="1"/>
    </xf>
    <xf numFmtId="0" fontId="130" fillId="0" borderId="1" xfId="1247" applyFont="1" applyBorder="1" applyAlignment="1">
      <alignment horizontal="left" vertical="center" wrapText="1"/>
    </xf>
    <xf numFmtId="0" fontId="123" fillId="0" borderId="1" xfId="1247" applyFont="1" applyBorder="1" applyAlignment="1">
      <alignment horizontal="center" vertical="top" wrapText="1"/>
    </xf>
    <xf numFmtId="0" fontId="123" fillId="0" borderId="1" xfId="1247" applyFont="1" applyBorder="1" applyAlignment="1">
      <alignment horizontal="left" vertical="center" wrapText="1"/>
    </xf>
    <xf numFmtId="168" fontId="123" fillId="0" borderId="1" xfId="1247" applyNumberFormat="1" applyFont="1" applyBorder="1" applyAlignment="1">
      <alignment horizontal="center" vertical="center" wrapText="1"/>
    </xf>
    <xf numFmtId="49" fontId="130" fillId="0" borderId="1" xfId="1247" applyNumberFormat="1" applyFont="1" applyBorder="1" applyAlignment="1">
      <alignment horizontal="center" vertical="center" wrapText="1"/>
    </xf>
    <xf numFmtId="167" fontId="129" fillId="0" borderId="1" xfId="1247" applyNumberFormat="1" applyFont="1" applyBorder="1" applyAlignment="1">
      <alignment horizontal="center" vertical="center" wrapText="1"/>
    </xf>
    <xf numFmtId="168" fontId="129" fillId="0" borderId="1" xfId="1247" applyNumberFormat="1" applyFont="1" applyBorder="1" applyAlignment="1">
      <alignment horizontal="justify" vertical="center" wrapText="1"/>
    </xf>
    <xf numFmtId="0" fontId="135" fillId="0" borderId="1" xfId="1247" applyFont="1" applyBorder="1" applyAlignment="1">
      <alignment horizontal="left" vertical="center" wrapText="1"/>
    </xf>
    <xf numFmtId="0" fontId="131" fillId="0" borderId="1" xfId="1247" applyFont="1" applyBorder="1" applyAlignment="1">
      <alignment horizontal="left" vertical="top" wrapText="1"/>
    </xf>
    <xf numFmtId="174" fontId="130" fillId="0" borderId="1" xfId="1247" applyNumberFormat="1" applyFont="1" applyBorder="1" applyAlignment="1">
      <alignment horizontal="center" vertical="center" wrapText="1"/>
    </xf>
    <xf numFmtId="167" fontId="126" fillId="0" borderId="1" xfId="1247" applyNumberFormat="1" applyFont="1" applyFill="1" applyBorder="1" applyAlignment="1">
      <alignment horizontal="justify" vertical="top" wrapText="1"/>
    </xf>
    <xf numFmtId="0" fontId="131" fillId="0" borderId="1" xfId="1247" applyFont="1" applyBorder="1" applyAlignment="1">
      <alignment horizontal="justify" vertical="top" wrapText="1"/>
    </xf>
    <xf numFmtId="168" fontId="131" fillId="0" borderId="1" xfId="1247" applyNumberFormat="1" applyFont="1" applyBorder="1" applyAlignment="1">
      <alignment horizontal="justify" vertical="top" wrapText="1"/>
    </xf>
    <xf numFmtId="168" fontId="130" fillId="0" borderId="1" xfId="1247" applyNumberFormat="1" applyFont="1" applyBorder="1" applyAlignment="1">
      <alignment vertical="center" wrapText="1"/>
    </xf>
    <xf numFmtId="0" fontId="123" fillId="0" borderId="1" xfId="1247" applyFont="1" applyBorder="1" applyAlignment="1">
      <alignment horizontal="left" vertical="top" wrapText="1"/>
    </xf>
    <xf numFmtId="0" fontId="126" fillId="0" borderId="1" xfId="1247" applyFont="1" applyBorder="1" applyAlignment="1">
      <alignment horizontal="left" vertical="top" wrapText="1"/>
    </xf>
    <xf numFmtId="0" fontId="126" fillId="0" borderId="1" xfId="1247" applyFont="1" applyFill="1" applyBorder="1" applyAlignment="1">
      <alignment horizontal="justify" vertical="top" wrapText="1"/>
    </xf>
    <xf numFmtId="168" fontId="129" fillId="0" borderId="1" xfId="1247" applyNumberFormat="1" applyFont="1" applyBorder="1" applyAlignment="1">
      <alignment vertical="center" wrapText="1"/>
    </xf>
    <xf numFmtId="0" fontId="126" fillId="0" borderId="1" xfId="1247" applyFont="1" applyBorder="1" applyAlignment="1">
      <alignment horizontal="left" vertical="center" wrapText="1"/>
    </xf>
    <xf numFmtId="0" fontId="123" fillId="0" borderId="1" xfId="1" applyFont="1" applyBorder="1" applyAlignment="1">
      <alignment horizontal="justify"/>
    </xf>
    <xf numFmtId="0" fontId="123" fillId="0" borderId="0" xfId="984" applyFont="1" applyAlignment="1">
      <alignment horizontal="center"/>
    </xf>
    <xf numFmtId="0" fontId="123" fillId="0" borderId="0" xfId="984" applyFont="1" applyAlignment="1">
      <alignment horizontal="center" vertical="top" wrapText="1"/>
    </xf>
    <xf numFmtId="0" fontId="126" fillId="0" borderId="1" xfId="984" applyFont="1" applyBorder="1" applyAlignment="1">
      <alignment horizontal="center" vertical="center" wrapText="1"/>
    </xf>
    <xf numFmtId="0" fontId="131" fillId="0" borderId="1" xfId="984" applyFont="1" applyBorder="1" applyAlignment="1">
      <alignment horizontal="center" vertical="center" wrapText="1"/>
    </xf>
    <xf numFmtId="0" fontId="123" fillId="0" borderId="1" xfId="1252" applyFont="1" applyBorder="1" applyAlignment="1">
      <alignment vertical="center" wrapText="1"/>
    </xf>
    <xf numFmtId="49" fontId="131" fillId="3" borderId="1" xfId="1252" applyNumberFormat="1" applyFont="1" applyFill="1" applyBorder="1" applyAlignment="1">
      <alignment horizontal="center" vertical="center" wrapText="1"/>
    </xf>
    <xf numFmtId="0" fontId="130" fillId="3" borderId="1" xfId="1252" applyFont="1" applyFill="1" applyBorder="1" applyAlignment="1">
      <alignment vertical="center" wrapText="1"/>
    </xf>
    <xf numFmtId="0" fontId="126" fillId="3" borderId="1" xfId="1252" applyFont="1" applyFill="1" applyBorder="1" applyAlignment="1">
      <alignment horizontal="center" vertical="center" wrapText="1"/>
    </xf>
    <xf numFmtId="2" fontId="126" fillId="3" borderId="1" xfId="1252" applyNumberFormat="1" applyFont="1" applyFill="1" applyBorder="1" applyAlignment="1">
      <alignment horizontal="center" vertical="center" wrapText="1"/>
    </xf>
    <xf numFmtId="0" fontId="126" fillId="0" borderId="1" xfId="984" applyFont="1" applyBorder="1" applyAlignment="1">
      <alignment horizontal="center" vertical="center"/>
    </xf>
    <xf numFmtId="0" fontId="130" fillId="3" borderId="1" xfId="903" applyFont="1" applyFill="1" applyBorder="1" applyAlignment="1">
      <alignment horizontal="center" vertical="center" wrapText="1"/>
    </xf>
    <xf numFmtId="0" fontId="131" fillId="3" borderId="1" xfId="1252" applyFont="1" applyFill="1" applyBorder="1" applyAlignment="1">
      <alignment horizontal="left" vertical="center" wrapText="1"/>
    </xf>
    <xf numFmtId="0" fontId="130" fillId="3" borderId="1" xfId="1252" applyFont="1" applyFill="1" applyBorder="1" applyAlignment="1">
      <alignment horizontal="center" vertical="center" wrapText="1"/>
    </xf>
    <xf numFmtId="0" fontId="130" fillId="3" borderId="1" xfId="903" applyFont="1" applyFill="1" applyBorder="1" applyAlignment="1">
      <alignment horizontal="justify" vertical="center" wrapText="1"/>
    </xf>
    <xf numFmtId="0" fontId="131" fillId="3" borderId="1" xfId="1252" applyFont="1" applyFill="1" applyBorder="1" applyAlignment="1">
      <alignment vertical="center" wrapText="1"/>
    </xf>
    <xf numFmtId="0" fontId="126" fillId="3" borderId="1" xfId="903" applyFont="1" applyFill="1" applyBorder="1" applyAlignment="1">
      <alignment horizontal="center" vertical="center" wrapText="1"/>
    </xf>
    <xf numFmtId="0" fontId="130" fillId="0" borderId="1" xfId="903" applyFont="1" applyFill="1" applyBorder="1" applyAlignment="1">
      <alignment horizontal="justify" vertical="center" wrapText="1"/>
    </xf>
    <xf numFmtId="0" fontId="126" fillId="0" borderId="1" xfId="1252" applyFont="1" applyBorder="1" applyAlignment="1">
      <alignment horizontal="center" vertical="center" wrapText="1"/>
    </xf>
    <xf numFmtId="0" fontId="126" fillId="0" borderId="1" xfId="1252" applyFont="1" applyFill="1" applyBorder="1" applyAlignment="1">
      <alignment horizontal="justify" vertical="center" wrapText="1"/>
    </xf>
    <xf numFmtId="49" fontId="126" fillId="0" borderId="1" xfId="984" applyNumberFormat="1" applyFont="1" applyBorder="1" applyAlignment="1">
      <alignment horizontal="center" vertical="center" wrapText="1"/>
    </xf>
    <xf numFmtId="0" fontId="126" fillId="3" borderId="1" xfId="1252" applyFont="1" applyFill="1" applyBorder="1" applyAlignment="1">
      <alignment horizontal="justify" vertical="center" wrapText="1"/>
    </xf>
    <xf numFmtId="49" fontId="131" fillId="0" borderId="1" xfId="1252" applyNumberFormat="1" applyFont="1" applyBorder="1" applyAlignment="1">
      <alignment horizontal="center" vertical="center" wrapText="1"/>
    </xf>
    <xf numFmtId="176" fontId="126" fillId="0" borderId="1" xfId="1252" applyNumberFormat="1" applyFont="1" applyBorder="1" applyAlignment="1">
      <alignment horizontal="center" vertical="center" wrapText="1"/>
    </xf>
    <xf numFmtId="49" fontId="129" fillId="3" borderId="1" xfId="1252" applyNumberFormat="1" applyFont="1" applyFill="1" applyBorder="1" applyAlignment="1">
      <alignment horizontal="center" vertical="center" wrapText="1"/>
    </xf>
    <xf numFmtId="49" fontId="130" fillId="3" borderId="1" xfId="1252" applyNumberFormat="1" applyFont="1" applyFill="1" applyBorder="1" applyAlignment="1">
      <alignment horizontal="center" vertical="center" wrapText="1"/>
    </xf>
    <xf numFmtId="0" fontId="126" fillId="0" borderId="1" xfId="1252" applyFont="1" applyBorder="1" applyAlignment="1">
      <alignment vertical="center" wrapText="1"/>
    </xf>
    <xf numFmtId="167" fontId="126" fillId="0" borderId="1" xfId="1252" applyNumberFormat="1" applyFont="1" applyBorder="1" applyAlignment="1">
      <alignment horizontal="center" vertical="center" wrapText="1"/>
    </xf>
    <xf numFmtId="0" fontId="126" fillId="0" borderId="1" xfId="1252" applyFont="1" applyBorder="1" applyAlignment="1">
      <alignment horizontal="justify" vertical="center" wrapText="1"/>
    </xf>
    <xf numFmtId="1" fontId="126" fillId="0" borderId="1" xfId="1252" applyNumberFormat="1" applyFont="1" applyBorder="1" applyAlignment="1">
      <alignment horizontal="center" vertical="center" wrapText="1"/>
    </xf>
    <xf numFmtId="49" fontId="130" fillId="0" borderId="1" xfId="984" applyNumberFormat="1" applyFont="1" applyBorder="1" applyAlignment="1">
      <alignment horizontal="center" vertical="center" wrapText="1"/>
    </xf>
    <xf numFmtId="49" fontId="126" fillId="0" borderId="1" xfId="1252" applyNumberFormat="1" applyFont="1" applyBorder="1" applyAlignment="1">
      <alignment horizontal="center" vertical="center" wrapText="1"/>
    </xf>
    <xf numFmtId="1" fontId="130" fillId="0" borderId="1" xfId="1028" applyNumberFormat="1" applyFont="1" applyBorder="1" applyAlignment="1">
      <alignment horizontal="left" vertical="center" wrapText="1"/>
    </xf>
    <xf numFmtId="1" fontId="130" fillId="0" borderId="1" xfId="1028" applyNumberFormat="1" applyFont="1" applyBorder="1" applyAlignment="1">
      <alignment horizontal="center" vertical="center" wrapText="1"/>
    </xf>
    <xf numFmtId="2" fontId="130" fillId="0" borderId="1" xfId="1028" applyNumberFormat="1" applyFont="1" applyBorder="1" applyAlignment="1">
      <alignment horizontal="center" vertical="center" wrapText="1"/>
    </xf>
    <xf numFmtId="0" fontId="126" fillId="0" borderId="1" xfId="1028" applyFont="1" applyFill="1" applyBorder="1" applyAlignment="1">
      <alignment horizontal="justify" vertical="center" wrapText="1"/>
    </xf>
    <xf numFmtId="0" fontId="131" fillId="0" borderId="1" xfId="1252" applyFont="1" applyBorder="1" applyAlignment="1">
      <alignment horizontal="center" vertical="center" wrapText="1"/>
    </xf>
    <xf numFmtId="2" fontId="126" fillId="0" borderId="1" xfId="1028" applyNumberFormat="1" applyFont="1" applyFill="1" applyBorder="1" applyAlignment="1">
      <alignment horizontal="center" vertical="center" wrapText="1"/>
    </xf>
    <xf numFmtId="175" fontId="130" fillId="0" borderId="1" xfId="1028" applyNumberFormat="1" applyFont="1" applyBorder="1" applyAlignment="1">
      <alignment horizontal="center" vertical="center" wrapText="1"/>
    </xf>
    <xf numFmtId="1" fontId="130" fillId="0" borderId="1" xfId="1028" applyNumberFormat="1" applyFont="1" applyFill="1" applyBorder="1" applyAlignment="1">
      <alignment horizontal="justify" vertical="center" wrapText="1"/>
    </xf>
    <xf numFmtId="176" fontId="131" fillId="0" borderId="1" xfId="1252" applyNumberFormat="1" applyFont="1" applyBorder="1" applyAlignment="1">
      <alignment horizontal="center" vertical="center" wrapText="1"/>
    </xf>
    <xf numFmtId="3" fontId="131" fillId="0" borderId="1" xfId="1252" applyNumberFormat="1" applyFont="1" applyBorder="1" applyAlignment="1">
      <alignment horizontal="center" vertical="center" wrapText="1"/>
    </xf>
    <xf numFmtId="176" fontId="130" fillId="0" borderId="1" xfId="1028" applyNumberFormat="1" applyFont="1" applyBorder="1" applyAlignment="1">
      <alignment horizontal="center" vertical="center" wrapText="1"/>
    </xf>
    <xf numFmtId="0" fontId="126" fillId="0" borderId="1" xfId="984" applyFont="1" applyFill="1" applyBorder="1" applyAlignment="1">
      <alignment horizontal="justify" vertical="center" wrapText="1"/>
    </xf>
    <xf numFmtId="49" fontId="129" fillId="0" borderId="1" xfId="1029" applyNumberFormat="1" applyFont="1" applyFill="1" applyBorder="1" applyAlignment="1">
      <alignment horizontal="center" vertical="center" wrapText="1"/>
    </xf>
    <xf numFmtId="49" fontId="131" fillId="0" borderId="1" xfId="1223" applyNumberFormat="1" applyFont="1" applyFill="1" applyBorder="1" applyAlignment="1">
      <alignment horizontal="center" vertical="center" wrapText="1"/>
    </xf>
    <xf numFmtId="0" fontId="131" fillId="0" borderId="1" xfId="1223" applyFont="1" applyFill="1" applyBorder="1" applyAlignment="1">
      <alignment horizontal="left" vertical="center" wrapText="1"/>
    </xf>
    <xf numFmtId="0" fontId="131" fillId="0" borderId="1" xfId="1223" applyFont="1" applyFill="1" applyBorder="1" applyAlignment="1">
      <alignment horizontal="center" vertical="center" wrapText="1"/>
    </xf>
    <xf numFmtId="167" fontId="126" fillId="0" borderId="1" xfId="1252" applyNumberFormat="1" applyFont="1" applyFill="1" applyBorder="1" applyAlignment="1">
      <alignment horizontal="center" vertical="center" wrapText="1"/>
    </xf>
    <xf numFmtId="0" fontId="126" fillId="0" borderId="1" xfId="1223" applyFont="1" applyFill="1" applyBorder="1" applyAlignment="1">
      <alignment horizontal="justify" vertical="center" wrapText="1"/>
    </xf>
    <xf numFmtId="0" fontId="126" fillId="0" borderId="1" xfId="1252" applyFont="1" applyFill="1" applyBorder="1" applyAlignment="1">
      <alignment horizontal="center" vertical="center" wrapText="1"/>
    </xf>
    <xf numFmtId="0" fontId="131" fillId="0" borderId="1" xfId="1223" applyFont="1" applyFill="1" applyBorder="1" applyAlignment="1">
      <alignment vertical="center" wrapText="1"/>
    </xf>
    <xf numFmtId="0" fontId="131" fillId="0" borderId="1" xfId="1223" applyFont="1" applyFill="1" applyBorder="1" applyAlignment="1">
      <alignment horizontal="center" vertical="center"/>
    </xf>
    <xf numFmtId="0" fontId="135" fillId="0" borderId="1" xfId="1223" applyFont="1" applyFill="1" applyBorder="1" applyAlignment="1">
      <alignment horizontal="center" vertical="center" wrapText="1"/>
    </xf>
    <xf numFmtId="0" fontId="131" fillId="0" borderId="1" xfId="1252" applyFont="1" applyFill="1" applyBorder="1" applyAlignment="1">
      <alignment horizontal="center" vertical="center"/>
    </xf>
    <xf numFmtId="0" fontId="131" fillId="0" borderId="1" xfId="1223" applyFont="1" applyFill="1" applyBorder="1" applyAlignment="1">
      <alignment horizontal="justify" vertical="center" wrapText="1"/>
    </xf>
    <xf numFmtId="0" fontId="131" fillId="0" borderId="1" xfId="1252" applyFont="1" applyFill="1" applyBorder="1" applyAlignment="1">
      <alignment horizontal="center" vertical="center" wrapText="1"/>
    </xf>
    <xf numFmtId="0" fontId="131" fillId="0" borderId="1" xfId="1252" applyFont="1" applyFill="1" applyBorder="1" applyAlignment="1">
      <alignment horizontal="justify" vertical="center" wrapText="1"/>
    </xf>
    <xf numFmtId="0" fontId="126" fillId="0" borderId="1" xfId="1" applyFont="1" applyBorder="1" applyAlignment="1">
      <alignment horizontal="justify" vertical="top" wrapText="1"/>
    </xf>
    <xf numFmtId="0" fontId="126" fillId="0" borderId="1" xfId="1" applyFont="1" applyBorder="1" applyAlignment="1">
      <alignment horizontal="left" vertical="top" wrapText="1"/>
    </xf>
    <xf numFmtId="49" fontId="126" fillId="0" borderId="1" xfId="840" applyNumberFormat="1" applyFont="1" applyBorder="1" applyAlignment="1">
      <alignment horizontal="center" vertical="center" wrapText="1"/>
    </xf>
    <xf numFmtId="0" fontId="126" fillId="0" borderId="1" xfId="840" applyFont="1" applyBorder="1" applyAlignment="1">
      <alignment horizontal="left" vertical="top" wrapText="1"/>
    </xf>
    <xf numFmtId="0" fontId="28" fillId="0" borderId="0" xfId="0" applyFont="1" applyFill="1" applyBorder="1" applyAlignment="1">
      <alignment horizontal="center" vertical="center" wrapText="1"/>
    </xf>
    <xf numFmtId="4" fontId="126" fillId="3" borderId="1" xfId="1" applyNumberFormat="1" applyFont="1" applyFill="1" applyBorder="1" applyAlignment="1">
      <alignment horizontal="center" vertical="center"/>
    </xf>
    <xf numFmtId="168" fontId="126" fillId="3" borderId="1" xfId="1" applyNumberFormat="1" applyFont="1" applyFill="1" applyBorder="1" applyAlignment="1">
      <alignment horizontal="center" vertical="center" wrapText="1"/>
    </xf>
    <xf numFmtId="0" fontId="123" fillId="0" borderId="1" xfId="1" applyFont="1" applyFill="1" applyBorder="1" applyAlignment="1">
      <alignment horizontal="left" vertical="top" wrapText="1"/>
    </xf>
    <xf numFmtId="0" fontId="126" fillId="0" borderId="1" xfId="962" applyFont="1" applyBorder="1" applyAlignment="1">
      <alignment horizontal="left" vertical="top" wrapText="1"/>
    </xf>
    <xf numFmtId="49" fontId="126" fillId="3" borderId="1" xfId="962" applyNumberFormat="1" applyFont="1" applyFill="1" applyBorder="1" applyAlignment="1">
      <alignment horizontal="justify" vertical="top" wrapText="1"/>
    </xf>
    <xf numFmtId="49" fontId="126" fillId="0" borderId="1" xfId="962" applyNumberFormat="1" applyFont="1" applyBorder="1" applyAlignment="1">
      <alignment horizontal="justify" vertical="top" wrapText="1"/>
    </xf>
    <xf numFmtId="49" fontId="126" fillId="3" borderId="1" xfId="1" applyNumberFormat="1" applyFont="1" applyFill="1" applyBorder="1" applyAlignment="1">
      <alignment horizontal="justify" vertical="top" wrapText="1"/>
    </xf>
    <xf numFmtId="49" fontId="126" fillId="0" borderId="1" xfId="840" applyNumberFormat="1" applyFont="1" applyBorder="1" applyAlignment="1">
      <alignment horizontal="center" vertical="center" wrapText="1"/>
    </xf>
    <xf numFmtId="49" fontId="126" fillId="0" borderId="1" xfId="1" applyNumberFormat="1" applyFont="1" applyFill="1" applyBorder="1" applyAlignment="1">
      <alignment horizontal="center" vertical="center" wrapText="1"/>
    </xf>
    <xf numFmtId="0" fontId="126" fillId="0" borderId="1" xfId="1" applyFont="1" applyFill="1" applyBorder="1" applyAlignment="1">
      <alignment horizontal="left" vertical="top" wrapText="1"/>
    </xf>
    <xf numFmtId="49" fontId="126" fillId="0" borderId="1" xfId="1" applyNumberFormat="1" applyFont="1" applyFill="1" applyBorder="1" applyAlignment="1">
      <alignment horizontal="justify" vertical="top" wrapText="1"/>
    </xf>
    <xf numFmtId="0" fontId="126" fillId="0" borderId="1" xfId="1" applyFont="1" applyFill="1" applyBorder="1" applyAlignment="1">
      <alignment vertical="top" wrapText="1"/>
    </xf>
    <xf numFmtId="49" fontId="126" fillId="0" borderId="17" xfId="840" applyNumberFormat="1" applyFont="1" applyFill="1" applyBorder="1" applyAlignment="1">
      <alignment horizontal="left" vertical="top" wrapText="1"/>
    </xf>
    <xf numFmtId="0" fontId="126" fillId="3" borderId="1" xfId="0" applyFont="1" applyFill="1" applyBorder="1" applyAlignment="1">
      <alignment vertical="top" wrapText="1"/>
    </xf>
    <xf numFmtId="4" fontId="126" fillId="3" borderId="1" xfId="0" applyNumberFormat="1" applyFont="1" applyFill="1" applyBorder="1" applyAlignment="1">
      <alignment horizontal="center" vertical="center" wrapText="1"/>
    </xf>
    <xf numFmtId="49" fontId="126" fillId="3" borderId="1" xfId="840" applyNumberFormat="1" applyFont="1" applyFill="1" applyBorder="1" applyAlignment="1">
      <alignment horizontal="center" vertical="center" wrapText="1"/>
    </xf>
    <xf numFmtId="0" fontId="131" fillId="3" borderId="1" xfId="1" applyFont="1" applyFill="1" applyBorder="1" applyAlignment="1">
      <alignment horizontal="center" vertical="center" wrapText="1"/>
    </xf>
    <xf numFmtId="49" fontId="126" fillId="3" borderId="1" xfId="840" applyNumberFormat="1" applyFont="1" applyFill="1" applyBorder="1" applyAlignment="1">
      <alignment vertical="center" wrapText="1"/>
    </xf>
    <xf numFmtId="168" fontId="126" fillId="3" borderId="1" xfId="1" applyNumberFormat="1" applyFont="1" applyFill="1" applyBorder="1" applyAlignment="1">
      <alignment vertical="top" wrapText="1"/>
    </xf>
    <xf numFmtId="49" fontId="123" fillId="0" borderId="1" xfId="840" applyNumberFormat="1" applyFont="1" applyFill="1" applyBorder="1" applyAlignment="1">
      <alignment vertical="center" wrapText="1"/>
    </xf>
    <xf numFmtId="49" fontId="123" fillId="0" borderId="1" xfId="840" applyNumberFormat="1" applyFont="1" applyFill="1" applyBorder="1" applyAlignment="1">
      <alignment vertical="top" wrapText="1"/>
    </xf>
    <xf numFmtId="4" fontId="126" fillId="0" borderId="17" xfId="840" applyNumberFormat="1" applyFont="1" applyFill="1" applyBorder="1" applyAlignment="1">
      <alignment horizontal="center" vertical="center" wrapText="1"/>
    </xf>
    <xf numFmtId="168" fontId="126" fillId="0" borderId="17" xfId="840" applyNumberFormat="1" applyFont="1" applyFill="1" applyBorder="1" applyAlignment="1">
      <alignment horizontal="center" vertical="center" wrapText="1"/>
    </xf>
    <xf numFmtId="49" fontId="126" fillId="0" borderId="1" xfId="962" applyNumberFormat="1" applyFont="1" applyBorder="1" applyAlignment="1">
      <alignment vertical="center" wrapText="1"/>
    </xf>
    <xf numFmtId="168" fontId="123" fillId="0" borderId="1" xfId="1" applyNumberFormat="1" applyFont="1" applyBorder="1" applyAlignment="1">
      <alignment horizontal="center" vertical="center" wrapText="1"/>
    </xf>
    <xf numFmtId="168" fontId="123" fillId="3" borderId="1" xfId="1" applyNumberFormat="1" applyFont="1" applyFill="1" applyBorder="1" applyAlignment="1">
      <alignment horizontal="center" vertical="top" wrapText="1"/>
    </xf>
    <xf numFmtId="168" fontId="123" fillId="0" borderId="1" xfId="1" applyNumberFormat="1" applyFont="1" applyBorder="1" applyAlignment="1">
      <alignment horizontal="left" vertical="top" wrapText="1"/>
    </xf>
    <xf numFmtId="49" fontId="123" fillId="3" borderId="1" xfId="1" applyNumberFormat="1" applyFont="1" applyFill="1" applyBorder="1" applyAlignment="1">
      <alignment horizontal="center" vertical="center" wrapText="1"/>
    </xf>
    <xf numFmtId="0" fontId="123" fillId="3" borderId="1" xfId="1" applyFont="1" applyFill="1" applyBorder="1" applyAlignment="1">
      <alignment horizontal="left" vertical="center" wrapText="1"/>
    </xf>
    <xf numFmtId="49" fontId="135" fillId="0" borderId="1" xfId="1264" applyNumberFormat="1" applyFont="1" applyFill="1" applyBorder="1" applyAlignment="1">
      <alignment horizontal="center"/>
    </xf>
    <xf numFmtId="0" fontId="135" fillId="0" borderId="1" xfId="1264" applyFont="1" applyFill="1" applyBorder="1" applyAlignment="1">
      <alignment horizontal="center" vertical="center"/>
    </xf>
    <xf numFmtId="167" fontId="123" fillId="3" borderId="1" xfId="1" applyNumberFormat="1" applyFont="1" applyFill="1" applyBorder="1" applyAlignment="1">
      <alignment vertical="center"/>
    </xf>
    <xf numFmtId="167" fontId="131" fillId="0" borderId="1" xfId="1264" applyNumberFormat="1" applyFont="1" applyFill="1" applyBorder="1" applyAlignment="1">
      <alignment vertical="center"/>
    </xf>
    <xf numFmtId="167" fontId="126" fillId="0" borderId="1" xfId="1" applyNumberFormat="1" applyFont="1" applyFill="1" applyBorder="1" applyAlignment="1">
      <alignment vertical="center" wrapText="1"/>
    </xf>
    <xf numFmtId="49" fontId="128" fillId="0" borderId="1" xfId="1" applyNumberFormat="1" applyFont="1" applyBorder="1" applyAlignment="1">
      <alignment horizontal="center" vertical="center"/>
    </xf>
    <xf numFmtId="0" fontId="128" fillId="0" borderId="1" xfId="1" applyFont="1" applyBorder="1" applyAlignment="1">
      <alignment horizontal="left" vertical="center" wrapText="1"/>
    </xf>
    <xf numFmtId="0" fontId="128" fillId="0" borderId="1" xfId="1" applyFont="1" applyBorder="1" applyAlignment="1">
      <alignment horizontal="justify" vertical="top" wrapText="1"/>
    </xf>
    <xf numFmtId="49" fontId="128" fillId="0" borderId="1" xfId="985" applyNumberFormat="1" applyFont="1" applyFill="1" applyBorder="1" applyAlignment="1">
      <alignment horizontal="center" vertical="center"/>
    </xf>
    <xf numFmtId="0" fontId="128" fillId="0" borderId="1" xfId="985" applyFont="1" applyFill="1" applyBorder="1" applyAlignment="1">
      <alignment horizontal="left" vertical="center" wrapText="1"/>
    </xf>
    <xf numFmtId="0" fontId="128" fillId="0" borderId="1" xfId="985" applyFont="1" applyFill="1" applyBorder="1" applyAlignment="1">
      <alignment horizontal="center" vertical="center" wrapText="1"/>
    </xf>
    <xf numFmtId="49" fontId="128" fillId="0" borderId="1" xfId="985" applyNumberFormat="1" applyFont="1" applyFill="1" applyBorder="1" applyAlignment="1">
      <alignment horizontal="center" vertical="center" wrapText="1"/>
    </xf>
    <xf numFmtId="0" fontId="128" fillId="0" borderId="1" xfId="985" applyFont="1" applyFill="1" applyBorder="1" applyAlignment="1">
      <alignment vertical="top" wrapText="1"/>
    </xf>
    <xf numFmtId="168" fontId="128" fillId="0" borderId="1" xfId="985" applyNumberFormat="1" applyFont="1" applyFill="1" applyBorder="1" applyAlignment="1">
      <alignment horizontal="center" vertical="center" wrapText="1"/>
    </xf>
    <xf numFmtId="0" fontId="129" fillId="0" borderId="1" xfId="1" applyFont="1" applyBorder="1" applyAlignment="1">
      <alignment horizontal="center" vertical="center" wrapText="1"/>
    </xf>
    <xf numFmtId="49" fontId="129" fillId="0" borderId="1" xfId="1" applyNumberFormat="1" applyFont="1" applyBorder="1" applyAlignment="1">
      <alignment horizontal="center" vertical="top" wrapText="1"/>
    </xf>
    <xf numFmtId="0" fontId="129" fillId="0" borderId="1" xfId="1" applyFont="1" applyBorder="1" applyAlignment="1">
      <alignment vertical="top" wrapText="1"/>
    </xf>
    <xf numFmtId="4" fontId="129" fillId="0" borderId="1" xfId="1" applyNumberFormat="1" applyFont="1" applyBorder="1" applyAlignment="1">
      <alignment horizontal="center" vertical="center" wrapText="1"/>
    </xf>
    <xf numFmtId="49" fontId="130" fillId="0" borderId="1" xfId="1" applyNumberFormat="1" applyFont="1" applyBorder="1" applyAlignment="1">
      <alignment horizontal="center" vertical="top" wrapText="1"/>
    </xf>
    <xf numFmtId="0" fontId="128" fillId="0" borderId="1" xfId="1" applyFont="1" applyBorder="1" applyAlignment="1" applyProtection="1">
      <alignment horizontal="left" vertical="top" wrapText="1"/>
      <protection locked="0"/>
    </xf>
    <xf numFmtId="0" fontId="126" fillId="0" borderId="1" xfId="1" applyFont="1" applyFill="1" applyBorder="1" applyAlignment="1">
      <alignment horizontal="justify" vertical="top" wrapText="1"/>
    </xf>
    <xf numFmtId="0" fontId="126" fillId="0" borderId="1" xfId="1" applyFont="1" applyBorder="1" applyAlignment="1">
      <alignment horizontal="justify" vertical="top" wrapText="1"/>
    </xf>
    <xf numFmtId="0" fontId="127" fillId="0" borderId="1" xfId="1" applyFont="1" applyBorder="1" applyAlignment="1" applyProtection="1">
      <alignment horizontal="center" vertical="center" wrapText="1"/>
      <protection locked="0"/>
    </xf>
    <xf numFmtId="0" fontId="129" fillId="0" borderId="1" xfId="1" applyFont="1" applyBorder="1" applyAlignment="1">
      <alignment horizontal="left" vertical="top" wrapText="1"/>
    </xf>
    <xf numFmtId="0" fontId="123" fillId="0" borderId="1" xfId="1" applyFont="1" applyBorder="1" applyAlignment="1">
      <alignment horizontal="justify" vertical="center"/>
    </xf>
    <xf numFmtId="0" fontId="130" fillId="0" borderId="1" xfId="1" applyFont="1" applyBorder="1" applyAlignment="1">
      <alignment horizontal="left" vertical="top" wrapText="1"/>
    </xf>
    <xf numFmtId="0" fontId="126" fillId="3" borderId="1" xfId="1" applyFont="1" applyFill="1" applyBorder="1" applyAlignment="1">
      <alignment horizontal="justify" vertical="top" wrapText="1"/>
    </xf>
    <xf numFmtId="0" fontId="127" fillId="0" borderId="1" xfId="1" applyFont="1" applyBorder="1" applyAlignment="1" applyProtection="1">
      <alignment horizontal="left" vertical="top" wrapText="1"/>
      <protection locked="0"/>
    </xf>
    <xf numFmtId="0" fontId="131" fillId="0" borderId="1" xfId="1" applyFont="1" applyBorder="1" applyAlignment="1">
      <alignment horizontal="justify" vertical="top" wrapText="1"/>
    </xf>
    <xf numFmtId="4" fontId="130" fillId="0" borderId="1" xfId="1" applyNumberFormat="1" applyFont="1" applyBorder="1" applyAlignment="1">
      <alignment horizontal="center" vertical="center" wrapText="1"/>
    </xf>
    <xf numFmtId="0" fontId="128" fillId="0" borderId="1" xfId="1" applyFont="1" applyBorder="1" applyAlignment="1" applyProtection="1">
      <alignment horizontal="justify" vertical="top" wrapText="1"/>
      <protection locked="0"/>
    </xf>
    <xf numFmtId="0" fontId="126" fillId="0" borderId="1" xfId="1" applyFont="1" applyBorder="1" applyAlignment="1">
      <alignment horizontal="left" vertical="top" wrapText="1"/>
    </xf>
    <xf numFmtId="0" fontId="126" fillId="3" borderId="1" xfId="0" applyFont="1" applyFill="1" applyBorder="1" applyAlignment="1">
      <alignment horizontal="justify" vertical="top" wrapText="1"/>
    </xf>
    <xf numFmtId="0" fontId="126" fillId="0" borderId="1" xfId="0" applyFont="1" applyFill="1" applyBorder="1" applyAlignment="1">
      <alignment horizontal="justify" vertical="top" wrapText="1"/>
    </xf>
    <xf numFmtId="0" fontId="123" fillId="0" borderId="1" xfId="1" applyFont="1" applyBorder="1" applyAlignment="1">
      <alignment horizontal="left" vertical="top" wrapText="1"/>
    </xf>
    <xf numFmtId="167" fontId="126" fillId="0" borderId="1" xfId="1" applyNumberFormat="1" applyFont="1" applyBorder="1" applyAlignment="1">
      <alignment horizontal="justify" vertical="top" wrapText="1"/>
    </xf>
    <xf numFmtId="0" fontId="126" fillId="0" borderId="1" xfId="1" applyFont="1" applyBorder="1" applyAlignment="1">
      <alignment horizontal="left" vertical="top" wrapText="1"/>
    </xf>
    <xf numFmtId="168" fontId="123" fillId="0" borderId="1" xfId="1" applyNumberFormat="1" applyFont="1" applyBorder="1" applyAlignment="1">
      <alignment horizontal="center" vertical="center" wrapText="1"/>
    </xf>
    <xf numFmtId="168" fontId="126" fillId="0" borderId="1" xfId="1" applyNumberFormat="1" applyFont="1" applyBorder="1" applyAlignment="1">
      <alignment horizontal="center" vertical="center"/>
    </xf>
    <xf numFmtId="49" fontId="126" fillId="0" borderId="1" xfId="1" applyNumberFormat="1" applyFont="1" applyBorder="1" applyAlignment="1">
      <alignment horizontal="center" vertical="top"/>
    </xf>
    <xf numFmtId="167" fontId="126" fillId="0" borderId="1" xfId="1" applyNumberFormat="1" applyFont="1" applyBorder="1" applyAlignment="1">
      <alignment horizontal="left" vertical="top" wrapText="1"/>
    </xf>
    <xf numFmtId="49" fontId="123" fillId="0" borderId="1" xfId="1" applyNumberFormat="1" applyFont="1" applyBorder="1" applyAlignment="1">
      <alignment horizontal="center" vertical="top"/>
    </xf>
    <xf numFmtId="167" fontId="126" fillId="0" borderId="1" xfId="1" applyNumberFormat="1" applyFont="1" applyBorder="1" applyAlignment="1">
      <alignment horizontal="justify" vertical="top"/>
    </xf>
    <xf numFmtId="0" fontId="128" fillId="0" borderId="1" xfId="1266" applyFont="1" applyBorder="1" applyAlignment="1">
      <alignment horizontal="justify" vertical="top" wrapText="1"/>
    </xf>
    <xf numFmtId="0" fontId="126" fillId="0" borderId="1" xfId="1266" applyFont="1" applyBorder="1" applyAlignment="1">
      <alignment horizontal="justify" vertical="top" wrapText="1"/>
    </xf>
    <xf numFmtId="0" fontId="131" fillId="0" borderId="1" xfId="1266" applyFont="1" applyBorder="1" applyAlignment="1">
      <alignment horizontal="justify" vertical="top"/>
    </xf>
    <xf numFmtId="0" fontId="131" fillId="0" borderId="1" xfId="1266" applyFont="1" applyBorder="1" applyAlignment="1">
      <alignment horizontal="justify" vertical="top" wrapText="1"/>
    </xf>
    <xf numFmtId="0" fontId="128" fillId="0" borderId="1" xfId="1266" applyFont="1" applyBorder="1" applyAlignment="1">
      <alignment horizontal="justify" vertical="top"/>
    </xf>
    <xf numFmtId="0" fontId="128" fillId="3" borderId="1" xfId="1266" applyFont="1" applyFill="1" applyBorder="1" applyAlignment="1">
      <alignment horizontal="justify" vertical="top" wrapText="1"/>
    </xf>
    <xf numFmtId="0" fontId="123" fillId="0" borderId="1" xfId="1" applyFont="1" applyBorder="1" applyAlignment="1">
      <alignment horizontal="center" vertical="center" wrapText="1"/>
    </xf>
    <xf numFmtId="0" fontId="128" fillId="0" borderId="1" xfId="1" applyFont="1" applyBorder="1" applyAlignment="1" applyProtection="1">
      <alignment horizontal="left" vertical="top" wrapText="1"/>
      <protection locked="0"/>
    </xf>
    <xf numFmtId="0" fontId="126" fillId="0" borderId="1" xfId="1" applyFont="1" applyBorder="1" applyAlignment="1">
      <alignment horizontal="justify" vertical="top" wrapText="1"/>
    </xf>
    <xf numFmtId="0" fontId="126" fillId="3" borderId="1" xfId="1" applyFont="1" applyFill="1" applyBorder="1" applyAlignment="1">
      <alignment horizontal="justify" vertical="top" wrapText="1"/>
    </xf>
    <xf numFmtId="0" fontId="127" fillId="0" borderId="1" xfId="1" applyFont="1" applyBorder="1" applyAlignment="1" applyProtection="1">
      <alignment horizontal="left" vertical="top" wrapText="1"/>
      <protection locked="0"/>
    </xf>
    <xf numFmtId="0" fontId="123" fillId="0" borderId="1" xfId="1" applyFont="1" applyBorder="1" applyAlignment="1">
      <alignment horizontal="left" vertical="top" wrapText="1"/>
    </xf>
    <xf numFmtId="167" fontId="126" fillId="0" borderId="1" xfId="1" applyNumberFormat="1" applyFont="1" applyBorder="1" applyAlignment="1">
      <alignment horizontal="justify" vertical="top" wrapText="1"/>
    </xf>
    <xf numFmtId="0" fontId="126" fillId="0" borderId="1" xfId="1" applyFont="1" applyBorder="1" applyAlignment="1">
      <alignment horizontal="left" vertical="top" wrapText="1"/>
    </xf>
    <xf numFmtId="167" fontId="123" fillId="0" borderId="1" xfId="1" applyNumberFormat="1" applyFont="1" applyBorder="1" applyAlignment="1">
      <alignment horizontal="justify" vertical="top" wrapText="1"/>
    </xf>
    <xf numFmtId="168" fontId="123" fillId="0" borderId="1" xfId="1" applyNumberFormat="1" applyFont="1" applyBorder="1" applyAlignment="1">
      <alignment horizontal="center" vertical="center" wrapText="1"/>
    </xf>
    <xf numFmtId="49" fontId="123" fillId="0" borderId="1" xfId="1" applyNumberFormat="1" applyFont="1" applyBorder="1" applyAlignment="1">
      <alignment horizontal="center" vertical="top" wrapText="1"/>
    </xf>
    <xf numFmtId="49" fontId="126" fillId="0" borderId="1" xfId="1" applyNumberFormat="1" applyFont="1" applyBorder="1" applyAlignment="1">
      <alignment horizontal="center" vertical="top" wrapText="1"/>
    </xf>
    <xf numFmtId="168" fontId="126" fillId="0" borderId="1" xfId="1" applyNumberFormat="1" applyFont="1" applyBorder="1" applyAlignment="1">
      <alignment horizontal="center" vertical="center"/>
    </xf>
    <xf numFmtId="168" fontId="126" fillId="0" borderId="1" xfId="1" applyNumberFormat="1" applyFont="1" applyBorder="1" applyAlignment="1">
      <alignment horizontal="center" vertical="center" wrapText="1"/>
    </xf>
    <xf numFmtId="49" fontId="126" fillId="0" borderId="1" xfId="1" applyNumberFormat="1" applyFont="1" applyBorder="1" applyAlignment="1">
      <alignment horizontal="center" vertical="top"/>
    </xf>
    <xf numFmtId="0" fontId="135" fillId="0" borderId="1" xfId="1" applyFont="1" applyBorder="1" applyAlignment="1">
      <alignment horizontal="center" vertical="center" wrapText="1"/>
    </xf>
    <xf numFmtId="167" fontId="126" fillId="0" borderId="1" xfId="1" applyNumberFormat="1" applyFont="1" applyBorder="1" applyAlignment="1">
      <alignment horizontal="center" vertical="top" wrapText="1"/>
    </xf>
    <xf numFmtId="167" fontId="126" fillId="0" borderId="1" xfId="1" applyNumberFormat="1" applyFont="1" applyBorder="1" applyAlignment="1">
      <alignment horizontal="left" vertical="top" wrapText="1"/>
    </xf>
    <xf numFmtId="49" fontId="123" fillId="0" borderId="1" xfId="1" applyNumberFormat="1" applyFont="1" applyBorder="1" applyAlignment="1">
      <alignment horizontal="center" vertical="top"/>
    </xf>
    <xf numFmtId="167" fontId="126" fillId="0" borderId="1" xfId="1" applyNumberFormat="1" applyFont="1" applyBorder="1" applyAlignment="1">
      <alignment horizontal="justify" vertical="top"/>
    </xf>
    <xf numFmtId="167" fontId="126" fillId="0" borderId="1" xfId="1" applyNumberFormat="1" applyFont="1" applyBorder="1" applyAlignment="1">
      <alignment horizontal="center" vertical="top"/>
    </xf>
    <xf numFmtId="0" fontId="126" fillId="0" borderId="1" xfId="1" applyFont="1" applyBorder="1" applyAlignment="1">
      <alignment horizontal="justify" vertical="top" wrapText="1"/>
    </xf>
    <xf numFmtId="0" fontId="126" fillId="3" borderId="1" xfId="1" applyFont="1" applyFill="1" applyBorder="1" applyAlignment="1">
      <alignment horizontal="justify" vertical="top" wrapText="1"/>
    </xf>
    <xf numFmtId="0" fontId="135" fillId="3" borderId="1" xfId="1" applyFont="1" applyFill="1" applyBorder="1" applyAlignment="1">
      <alignment horizontal="left" vertical="center" wrapText="1"/>
    </xf>
    <xf numFmtId="167" fontId="128" fillId="3" borderId="1" xfId="821" applyNumberFormat="1" applyFont="1" applyFill="1" applyBorder="1" applyAlignment="1">
      <alignment horizontal="justify" vertical="top" wrapText="1"/>
    </xf>
    <xf numFmtId="168" fontId="126" fillId="3" borderId="1" xfId="1" applyNumberFormat="1" applyFont="1" applyFill="1" applyBorder="1" applyAlignment="1">
      <alignment horizontal="center" vertical="center" wrapText="1"/>
    </xf>
    <xf numFmtId="49" fontId="128" fillId="3" borderId="1" xfId="821" applyNumberFormat="1" applyFont="1" applyFill="1" applyBorder="1" applyAlignment="1">
      <alignment horizontal="center" vertical="top" wrapText="1"/>
    </xf>
    <xf numFmtId="0" fontId="128" fillId="3" borderId="1" xfId="821" applyFont="1" applyFill="1" applyBorder="1" applyAlignment="1">
      <alignment horizontal="left" vertical="top" wrapText="1"/>
    </xf>
    <xf numFmtId="0" fontId="127" fillId="3" borderId="1" xfId="821" applyFont="1" applyFill="1" applyBorder="1" applyAlignment="1">
      <alignment horizontal="center" vertical="center" wrapText="1"/>
    </xf>
    <xf numFmtId="49" fontId="127" fillId="3" borderId="1" xfId="821" applyNumberFormat="1" applyFont="1" applyFill="1" applyBorder="1" applyAlignment="1">
      <alignment horizontal="center" vertical="top" wrapText="1"/>
    </xf>
    <xf numFmtId="0" fontId="127" fillId="3" borderId="1" xfId="821" applyFont="1" applyFill="1" applyBorder="1" applyAlignment="1">
      <alignment horizontal="left" vertical="top" wrapText="1"/>
    </xf>
    <xf numFmtId="168" fontId="128" fillId="3" borderId="1" xfId="821" applyNumberFormat="1" applyFont="1" applyFill="1" applyBorder="1" applyAlignment="1">
      <alignment horizontal="justify" vertical="top" wrapText="1"/>
    </xf>
    <xf numFmtId="167" fontId="131" fillId="3" borderId="1" xfId="1" applyNumberFormat="1" applyFont="1" applyFill="1" applyBorder="1" applyAlignment="1">
      <alignment horizontal="center" vertical="center" wrapText="1"/>
    </xf>
    <xf numFmtId="0" fontId="126" fillId="3" borderId="1" xfId="1" applyFont="1" applyFill="1" applyBorder="1" applyAlignment="1">
      <alignment horizontal="left" vertical="top" wrapText="1"/>
    </xf>
    <xf numFmtId="0" fontId="128" fillId="0" borderId="1" xfId="1" applyFont="1" applyBorder="1" applyAlignment="1" applyProtection="1">
      <alignment horizontal="left" vertical="top" wrapText="1"/>
      <protection locked="0"/>
    </xf>
    <xf numFmtId="0" fontId="126" fillId="0" borderId="1" xfId="1" applyFont="1" applyBorder="1" applyAlignment="1">
      <alignment horizontal="left" vertical="top" wrapText="1"/>
    </xf>
    <xf numFmtId="167" fontId="126" fillId="0" borderId="1" xfId="1" applyNumberFormat="1" applyFont="1" applyBorder="1" applyAlignment="1">
      <alignment horizontal="justify" vertical="top" wrapText="1"/>
    </xf>
    <xf numFmtId="0" fontId="126" fillId="0" borderId="1" xfId="1" applyFont="1" applyBorder="1" applyAlignment="1">
      <alignment horizontal="justify" vertical="top" wrapText="1"/>
    </xf>
    <xf numFmtId="0" fontId="126" fillId="3" borderId="1" xfId="1" applyFont="1" applyFill="1" applyBorder="1" applyAlignment="1">
      <alignment horizontal="justify" vertical="top" wrapText="1"/>
    </xf>
    <xf numFmtId="0" fontId="127" fillId="3" borderId="1" xfId="821" applyFont="1" applyFill="1" applyBorder="1" applyAlignment="1">
      <alignment horizontal="left" vertical="center" wrapText="1"/>
    </xf>
    <xf numFmtId="167" fontId="128" fillId="3" borderId="1" xfId="821" applyNumberFormat="1" applyFont="1" applyFill="1" applyBorder="1" applyAlignment="1">
      <alignment horizontal="justify" vertical="top" wrapText="1"/>
    </xf>
    <xf numFmtId="49" fontId="128" fillId="3" borderId="1" xfId="821" applyNumberFormat="1" applyFont="1" applyFill="1" applyBorder="1" applyAlignment="1">
      <alignment horizontal="center" vertical="top" wrapText="1"/>
    </xf>
    <xf numFmtId="0" fontId="128" fillId="3" borderId="1" xfId="821" applyFont="1" applyFill="1" applyBorder="1" applyAlignment="1">
      <alignment horizontal="left" vertical="top" wrapText="1"/>
    </xf>
    <xf numFmtId="168" fontId="126" fillId="3" borderId="1" xfId="1" applyNumberFormat="1" applyFont="1" applyFill="1" applyBorder="1" applyAlignment="1">
      <alignment horizontal="center" vertical="center" wrapText="1"/>
    </xf>
    <xf numFmtId="49" fontId="126" fillId="0" borderId="1" xfId="1" applyNumberFormat="1" applyFont="1" applyBorder="1" applyAlignment="1">
      <alignment horizontal="center" vertical="top" wrapText="1"/>
    </xf>
    <xf numFmtId="4" fontId="126" fillId="0" borderId="1" xfId="1" applyNumberFormat="1" applyFont="1" applyBorder="1" applyAlignment="1" applyProtection="1">
      <alignment horizontal="left" vertical="top" wrapText="1"/>
      <protection locked="0"/>
    </xf>
    <xf numFmtId="168" fontId="126" fillId="0" borderId="12" xfId="1" applyNumberFormat="1" applyFont="1" applyBorder="1" applyAlignment="1">
      <alignment horizontal="center" vertical="center" wrapText="1"/>
    </xf>
    <xf numFmtId="168" fontId="123" fillId="0" borderId="1" xfId="1" applyNumberFormat="1" applyFont="1" applyBorder="1" applyAlignment="1">
      <alignment horizontal="center" vertical="top" wrapText="1"/>
    </xf>
    <xf numFmtId="168" fontId="123" fillId="0" borderId="1" xfId="1" applyNumberFormat="1" applyFont="1" applyBorder="1" applyAlignment="1">
      <alignment horizontal="left" vertical="top" wrapText="1"/>
    </xf>
    <xf numFmtId="168" fontId="126" fillId="0" borderId="1" xfId="1" applyNumberFormat="1" applyFont="1" applyBorder="1" applyAlignment="1">
      <alignment horizontal="left" vertical="top" wrapText="1"/>
    </xf>
    <xf numFmtId="168" fontId="126" fillId="0" borderId="1" xfId="1" applyNumberFormat="1" applyFont="1" applyBorder="1" applyAlignment="1">
      <alignment horizontal="justify" vertical="top" wrapText="1"/>
    </xf>
    <xf numFmtId="168" fontId="126" fillId="0" borderId="12" xfId="1" applyNumberFormat="1" applyFont="1" applyBorder="1" applyAlignment="1">
      <alignment horizontal="center" vertical="top" wrapText="1"/>
    </xf>
    <xf numFmtId="168" fontId="126" fillId="0" borderId="1" xfId="1" applyNumberFormat="1" applyFont="1" applyBorder="1" applyAlignment="1">
      <alignment horizontal="center" vertical="center"/>
    </xf>
    <xf numFmtId="168" fontId="126" fillId="0" borderId="1" xfId="1" applyNumberFormat="1" applyFont="1" applyBorder="1" applyAlignment="1">
      <alignment horizontal="center" vertical="center" wrapText="1"/>
    </xf>
    <xf numFmtId="168" fontId="126" fillId="0" borderId="12" xfId="1" applyNumberFormat="1" applyFont="1" applyBorder="1" applyAlignment="1">
      <alignment horizontal="center" vertical="center"/>
    </xf>
    <xf numFmtId="0" fontId="126" fillId="0" borderId="1" xfId="1247" applyFont="1" applyBorder="1" applyAlignment="1">
      <alignment horizontal="justify" vertical="top" wrapText="1"/>
    </xf>
    <xf numFmtId="168" fontId="130" fillId="0" borderId="1" xfId="1247" applyNumberFormat="1" applyFont="1" applyBorder="1" applyAlignment="1">
      <alignment horizontal="center" vertical="center" wrapText="1"/>
    </xf>
    <xf numFmtId="168" fontId="126" fillId="0" borderId="1" xfId="1247" applyNumberFormat="1" applyFont="1" applyBorder="1" applyAlignment="1">
      <alignment horizontal="center" vertical="center"/>
    </xf>
    <xf numFmtId="49" fontId="130" fillId="0" borderId="1" xfId="1247" applyNumberFormat="1" applyFont="1" applyBorder="1" applyAlignment="1">
      <alignment horizontal="center" vertical="top" wrapText="1"/>
    </xf>
    <xf numFmtId="0" fontId="128" fillId="0" borderId="1" xfId="1247" applyFont="1" applyBorder="1" applyAlignment="1" applyProtection="1">
      <alignment horizontal="left" vertical="top" wrapText="1"/>
      <protection locked="0"/>
    </xf>
    <xf numFmtId="0" fontId="130" fillId="0" borderId="1" xfId="1247" applyFont="1" applyBorder="1" applyAlignment="1">
      <alignment horizontal="left" vertical="top" wrapText="1"/>
    </xf>
    <xf numFmtId="168" fontId="126" fillId="0" borderId="12" xfId="1" applyNumberFormat="1" applyFont="1" applyFill="1" applyBorder="1" applyAlignment="1">
      <alignment horizontal="justify" vertical="top" wrapText="1"/>
    </xf>
    <xf numFmtId="167" fontId="126" fillId="0" borderId="12" xfId="1248" applyNumberFormat="1" applyFont="1" applyBorder="1" applyAlignment="1">
      <alignment horizontal="center" vertical="center"/>
    </xf>
    <xf numFmtId="0" fontId="126" fillId="0" borderId="12" xfId="1248" applyFont="1" applyBorder="1" applyAlignment="1">
      <alignment horizontal="justify" vertical="top" wrapText="1"/>
    </xf>
    <xf numFmtId="49" fontId="126" fillId="0" borderId="1" xfId="1" applyNumberFormat="1" applyFont="1" applyBorder="1" applyAlignment="1">
      <alignment horizontal="center" vertical="top"/>
    </xf>
    <xf numFmtId="49" fontId="126" fillId="0" borderId="12" xfId="1" applyNumberFormat="1" applyFont="1" applyBorder="1" applyAlignment="1">
      <alignment horizontal="center" vertical="top"/>
    </xf>
    <xf numFmtId="0" fontId="126" fillId="0" borderId="12" xfId="1" applyFont="1" applyBorder="1" applyAlignment="1">
      <alignment horizontal="left" vertical="top" wrapText="1"/>
    </xf>
    <xf numFmtId="167" fontId="126" fillId="0" borderId="1" xfId="1" applyNumberFormat="1" applyFont="1" applyBorder="1" applyAlignment="1">
      <alignment horizontal="center" vertical="top" wrapText="1"/>
    </xf>
    <xf numFmtId="167" fontId="126" fillId="0" borderId="1" xfId="1" applyNumberFormat="1" applyFont="1" applyBorder="1" applyAlignment="1">
      <alignment horizontal="left" vertical="top" wrapText="1"/>
    </xf>
    <xf numFmtId="167" fontId="139" fillId="0" borderId="1" xfId="1" applyNumberFormat="1" applyFont="1" applyBorder="1" applyAlignment="1">
      <alignment horizontal="center" vertical="top"/>
    </xf>
    <xf numFmtId="167" fontId="126" fillId="0" borderId="1" xfId="1" applyNumberFormat="1" applyFont="1" applyBorder="1" applyAlignment="1">
      <alignment horizontal="justify" vertical="top"/>
    </xf>
    <xf numFmtId="49" fontId="126" fillId="0" borderId="1" xfId="1" applyNumberFormat="1" applyFont="1" applyBorder="1" applyAlignment="1">
      <alignment horizontal="left" vertical="top" wrapText="1"/>
    </xf>
    <xf numFmtId="0" fontId="126" fillId="0" borderId="17" xfId="1" applyFont="1" applyBorder="1" applyAlignment="1">
      <alignment horizontal="justify" vertical="top" wrapText="1"/>
    </xf>
    <xf numFmtId="0" fontId="130" fillId="0" borderId="1" xfId="1" applyFont="1" applyFill="1" applyBorder="1" applyAlignment="1">
      <alignment horizontal="center" vertical="center" wrapText="1"/>
    </xf>
    <xf numFmtId="0" fontId="130" fillId="0" borderId="1" xfId="1" applyFont="1" applyFill="1" applyBorder="1" applyAlignment="1">
      <alignment horizontal="justify" vertical="top" wrapText="1"/>
    </xf>
    <xf numFmtId="0" fontId="130" fillId="0" borderId="1" xfId="1" applyFont="1" applyFill="1" applyBorder="1" applyAlignment="1">
      <alignment horizontal="center" vertical="top" wrapText="1"/>
    </xf>
    <xf numFmtId="0" fontId="128" fillId="3" borderId="1" xfId="821" applyFont="1" applyFill="1" applyBorder="1" applyAlignment="1">
      <alignment vertical="top" wrapText="1"/>
    </xf>
    <xf numFmtId="168" fontId="126" fillId="3" borderId="1" xfId="1" applyNumberFormat="1" applyFont="1" applyFill="1" applyBorder="1" applyAlignment="1">
      <alignment vertical="center" wrapText="1"/>
    </xf>
    <xf numFmtId="0" fontId="127" fillId="3" borderId="1" xfId="821" applyFont="1" applyFill="1" applyBorder="1" applyAlignment="1">
      <alignment vertical="center" wrapText="1"/>
    </xf>
    <xf numFmtId="0" fontId="126" fillId="0" borderId="1" xfId="923" applyFont="1" applyFill="1" applyBorder="1" applyAlignment="1">
      <alignment horizontal="justify" vertical="top" wrapText="1"/>
    </xf>
    <xf numFmtId="49" fontId="126" fillId="0" borderId="1" xfId="923" applyNumberFormat="1" applyFont="1" applyFill="1" applyBorder="1" applyAlignment="1">
      <alignment horizontal="justify" vertical="top" wrapText="1"/>
    </xf>
    <xf numFmtId="49" fontId="128" fillId="3" borderId="1" xfId="821" applyNumberFormat="1" applyFont="1" applyFill="1" applyBorder="1" applyAlignment="1">
      <alignment vertical="top" wrapText="1"/>
    </xf>
    <xf numFmtId="0" fontId="128" fillId="3" borderId="1" xfId="902" applyNumberFormat="1" applyFont="1" applyFill="1" applyBorder="1" applyAlignment="1" applyProtection="1">
      <alignment vertical="top" wrapText="1"/>
      <protection locked="0"/>
    </xf>
    <xf numFmtId="168" fontId="128" fillId="3" borderId="1" xfId="821" applyNumberFormat="1" applyFont="1" applyFill="1" applyBorder="1" applyAlignment="1">
      <alignment vertical="center" wrapText="1"/>
    </xf>
    <xf numFmtId="167" fontId="128" fillId="3" borderId="1" xfId="821" applyNumberFormat="1" applyFont="1" applyFill="1" applyBorder="1" applyAlignment="1">
      <alignment vertical="center" wrapText="1"/>
    </xf>
    <xf numFmtId="49" fontId="128" fillId="3" borderId="1" xfId="821" applyNumberFormat="1" applyFont="1" applyFill="1" applyBorder="1" applyAlignment="1">
      <alignment vertical="center" wrapText="1"/>
    </xf>
    <xf numFmtId="168" fontId="126" fillId="0" borderId="17" xfId="1" applyNumberFormat="1" applyFont="1" applyFill="1" applyBorder="1" applyAlignment="1">
      <alignment vertical="top" wrapText="1"/>
    </xf>
    <xf numFmtId="49" fontId="126" fillId="0" borderId="1" xfId="1" applyNumberFormat="1" applyFont="1" applyBorder="1" applyAlignment="1">
      <alignment vertical="top" wrapText="1"/>
    </xf>
    <xf numFmtId="49" fontId="126" fillId="0" borderId="1" xfId="1" applyNumberFormat="1" applyFont="1" applyBorder="1" applyAlignment="1">
      <alignment vertical="top"/>
    </xf>
    <xf numFmtId="0" fontId="123" fillId="0" borderId="1" xfId="1" applyFont="1" applyBorder="1" applyAlignment="1">
      <alignment vertical="center"/>
    </xf>
    <xf numFmtId="168" fontId="123" fillId="0" borderId="1" xfId="1" applyNumberFormat="1" applyFont="1" applyBorder="1" applyAlignment="1">
      <alignment vertical="top"/>
    </xf>
    <xf numFmtId="0" fontId="139" fillId="0" borderId="1" xfId="1248" applyFont="1" applyBorder="1" applyAlignment="1">
      <alignment vertical="top"/>
    </xf>
    <xf numFmtId="167" fontId="130" fillId="0" borderId="1" xfId="1247" applyNumberFormat="1" applyFont="1" applyBorder="1" applyAlignment="1">
      <alignment horizontal="center" vertical="center"/>
    </xf>
    <xf numFmtId="168" fontId="123" fillId="0" borderId="17" xfId="1" applyNumberFormat="1" applyFont="1" applyBorder="1" applyAlignment="1">
      <alignment horizontal="center" vertical="center"/>
    </xf>
    <xf numFmtId="167" fontId="123" fillId="0" borderId="17" xfId="1" applyNumberFormat="1" applyFont="1" applyBorder="1" applyAlignment="1">
      <alignment horizontal="left" vertical="top" wrapText="1"/>
    </xf>
    <xf numFmtId="0" fontId="126" fillId="0" borderId="1" xfId="1" applyFont="1" applyBorder="1" applyAlignment="1">
      <alignment horizontal="justify" vertical="top" wrapText="1"/>
    </xf>
    <xf numFmtId="168" fontId="126" fillId="0" borderId="1" xfId="1" applyNumberFormat="1" applyFont="1" applyBorder="1" applyAlignment="1">
      <alignment horizontal="center" vertical="center" wrapText="1"/>
    </xf>
    <xf numFmtId="167" fontId="131" fillId="0" borderId="1" xfId="1264" applyNumberFormat="1" applyFont="1" applyFill="1" applyBorder="1" applyAlignment="1">
      <alignment horizontal="justify" vertical="top" wrapText="1"/>
    </xf>
    <xf numFmtId="167" fontId="131" fillId="0" borderId="1" xfId="1264" applyNumberFormat="1" applyFont="1" applyFill="1" applyBorder="1" applyAlignment="1">
      <alignment horizontal="justify" vertical="top"/>
    </xf>
    <xf numFmtId="167" fontId="126" fillId="0" borderId="1" xfId="1" applyNumberFormat="1" applyFont="1" applyFill="1" applyBorder="1" applyAlignment="1">
      <alignment horizontal="justify" vertical="top"/>
    </xf>
    <xf numFmtId="167" fontId="126" fillId="0" borderId="1" xfId="1" applyNumberFormat="1" applyFont="1" applyFill="1" applyBorder="1" applyAlignment="1">
      <alignment horizontal="justify" vertical="top" wrapText="1"/>
    </xf>
    <xf numFmtId="167" fontId="126" fillId="0" borderId="1" xfId="1" applyNumberFormat="1" applyFont="1" applyFill="1" applyBorder="1" applyAlignment="1">
      <alignment horizontal="justify" vertical="top"/>
    </xf>
    <xf numFmtId="167" fontId="131" fillId="0" borderId="1" xfId="1264" applyNumberFormat="1" applyFont="1" applyFill="1" applyBorder="1" applyAlignment="1">
      <alignment horizontal="justify" vertical="top" wrapText="1"/>
    </xf>
    <xf numFmtId="167" fontId="131" fillId="0" borderId="1" xfId="1264" applyNumberFormat="1" applyFont="1" applyFill="1" applyBorder="1" applyAlignment="1">
      <alignment horizontal="justify" vertical="top"/>
    </xf>
    <xf numFmtId="49" fontId="131" fillId="0" borderId="1" xfId="1264" applyNumberFormat="1" applyFont="1" applyFill="1" applyBorder="1" applyAlignment="1">
      <alignment horizontal="center" vertical="top"/>
    </xf>
    <xf numFmtId="0" fontId="131" fillId="0" borderId="1" xfId="1264" applyFont="1" applyFill="1" applyBorder="1" applyAlignment="1">
      <alignment horizontal="left" vertical="top" wrapText="1"/>
    </xf>
    <xf numFmtId="0" fontId="126" fillId="0" borderId="1" xfId="1" applyFont="1" applyFill="1" applyBorder="1" applyAlignment="1">
      <alignment horizontal="left" vertical="top" wrapText="1"/>
    </xf>
    <xf numFmtId="49" fontId="131" fillId="0" borderId="1" xfId="1264" applyNumberFormat="1" applyFont="1" applyFill="1" applyBorder="1" applyAlignment="1">
      <alignment horizontal="center" vertical="top"/>
    </xf>
    <xf numFmtId="0" fontId="131" fillId="0" borderId="1" xfId="1264" applyFont="1" applyFill="1" applyBorder="1" applyAlignment="1">
      <alignment horizontal="left" vertical="top" wrapText="1"/>
    </xf>
    <xf numFmtId="49" fontId="126" fillId="0" borderId="1" xfId="840" applyNumberFormat="1" applyFont="1" applyFill="1" applyBorder="1" applyAlignment="1">
      <alignment horizontal="center" vertical="center" wrapText="1"/>
    </xf>
    <xf numFmtId="0" fontId="126" fillId="0" borderId="1" xfId="1" applyFont="1" applyFill="1" applyBorder="1" applyAlignment="1">
      <alignment horizontal="left" vertical="top" wrapText="1"/>
    </xf>
    <xf numFmtId="49" fontId="126" fillId="0" borderId="1" xfId="1" applyNumberFormat="1" applyFont="1" applyFill="1" applyBorder="1" applyAlignment="1">
      <alignment horizontal="justify" vertical="top" wrapText="1"/>
    </xf>
    <xf numFmtId="168" fontId="126" fillId="0" borderId="1" xfId="1" applyNumberFormat="1" applyFont="1" applyFill="1" applyBorder="1" applyAlignment="1">
      <alignment horizontal="center" vertical="center" wrapText="1"/>
    </xf>
    <xf numFmtId="0" fontId="126" fillId="0" borderId="1" xfId="0" applyFont="1" applyFill="1" applyBorder="1" applyAlignment="1">
      <alignment horizontal="justify" vertical="top" wrapText="1"/>
    </xf>
    <xf numFmtId="49" fontId="128" fillId="0" borderId="1" xfId="1" applyNumberFormat="1" applyFont="1" applyBorder="1" applyAlignment="1">
      <alignment horizontal="center" vertical="center"/>
    </xf>
    <xf numFmtId="0" fontId="128" fillId="0" borderId="1" xfId="1" applyFont="1" applyBorder="1" applyAlignment="1">
      <alignment horizontal="left" vertical="center" wrapText="1"/>
    </xf>
    <xf numFmtId="4" fontId="129" fillId="0" borderId="1" xfId="1" applyNumberFormat="1" applyFont="1" applyBorder="1" applyAlignment="1">
      <alignment horizontal="center" vertical="center" wrapText="1"/>
    </xf>
    <xf numFmtId="4" fontId="130" fillId="0" borderId="1" xfId="1" applyNumberFormat="1" applyFont="1" applyBorder="1" applyAlignment="1">
      <alignment horizontal="center" vertical="center" wrapText="1"/>
    </xf>
    <xf numFmtId="0" fontId="130" fillId="0" borderId="1" xfId="1" applyFont="1" applyBorder="1" applyAlignment="1">
      <alignment horizontal="left" vertical="top" wrapText="1"/>
    </xf>
    <xf numFmtId="0" fontId="129" fillId="0" borderId="1" xfId="1" applyFont="1" applyBorder="1" applyAlignment="1">
      <alignment horizontal="left" vertical="top" wrapText="1"/>
    </xf>
    <xf numFmtId="0" fontId="126" fillId="0" borderId="1" xfId="1" applyFont="1" applyBorder="1" applyAlignment="1">
      <alignment horizontal="left" vertical="top" wrapText="1"/>
    </xf>
    <xf numFmtId="167" fontId="126" fillId="0" borderId="1" xfId="1" applyNumberFormat="1" applyFont="1" applyBorder="1" applyAlignment="1">
      <alignment horizontal="justify" vertical="top" wrapText="1"/>
    </xf>
    <xf numFmtId="167" fontId="128" fillId="3" borderId="1" xfId="821" applyNumberFormat="1" applyFont="1" applyFill="1" applyBorder="1" applyAlignment="1">
      <alignment horizontal="justify" vertical="top" wrapText="1"/>
    </xf>
    <xf numFmtId="49" fontId="128" fillId="3" borderId="1" xfId="821" applyNumberFormat="1" applyFont="1" applyFill="1" applyBorder="1" applyAlignment="1">
      <alignment horizontal="center" vertical="top" wrapText="1"/>
    </xf>
    <xf numFmtId="0" fontId="126" fillId="3" borderId="1" xfId="1" applyFont="1" applyFill="1" applyBorder="1" applyAlignment="1">
      <alignment horizontal="left" vertical="top" wrapText="1"/>
    </xf>
    <xf numFmtId="0" fontId="128" fillId="3" borderId="1" xfId="821" applyFont="1" applyFill="1" applyBorder="1" applyAlignment="1">
      <alignment horizontal="left" vertical="top" wrapText="1"/>
    </xf>
    <xf numFmtId="0" fontId="131" fillId="3" borderId="1" xfId="1263" applyFont="1" applyFill="1" applyBorder="1" applyAlignment="1">
      <alignment horizontal="left" vertical="top" wrapText="1"/>
    </xf>
    <xf numFmtId="168" fontId="126" fillId="0" borderId="1" xfId="1" applyNumberFormat="1" applyFont="1" applyBorder="1" applyAlignment="1">
      <alignment horizontal="center" vertical="center"/>
    </xf>
    <xf numFmtId="168" fontId="126" fillId="0" borderId="17" xfId="1" applyNumberFormat="1" applyFont="1" applyBorder="1" applyAlignment="1">
      <alignment horizontal="center" vertical="center"/>
    </xf>
    <xf numFmtId="49" fontId="126" fillId="0" borderId="1" xfId="1" applyNumberFormat="1" applyFont="1" applyBorder="1" applyAlignment="1">
      <alignment horizontal="center" vertical="top"/>
    </xf>
    <xf numFmtId="167" fontId="126" fillId="0" borderId="1" xfId="1" applyNumberFormat="1" applyFont="1" applyBorder="1" applyAlignment="1">
      <alignment horizontal="justify" vertical="top"/>
    </xf>
    <xf numFmtId="49" fontId="126" fillId="0" borderId="17" xfId="1" applyNumberFormat="1" applyFont="1" applyBorder="1" applyAlignment="1">
      <alignment horizontal="center" vertical="top"/>
    </xf>
    <xf numFmtId="0" fontId="126" fillId="0" borderId="17" xfId="1" applyFont="1" applyBorder="1" applyAlignment="1">
      <alignment horizontal="left" vertical="top" wrapText="1"/>
    </xf>
    <xf numFmtId="167" fontId="126" fillId="0" borderId="17" xfId="1" applyNumberFormat="1" applyFont="1" applyBorder="1" applyAlignment="1">
      <alignment horizontal="left" vertical="top" wrapText="1"/>
    </xf>
    <xf numFmtId="168" fontId="123" fillId="0" borderId="17" xfId="1" applyNumberFormat="1" applyFont="1" applyBorder="1" applyAlignment="1">
      <alignment horizontal="center" vertical="center"/>
    </xf>
    <xf numFmtId="168" fontId="123" fillId="0" borderId="1" xfId="1" applyNumberFormat="1" applyFont="1" applyBorder="1" applyAlignment="1">
      <alignment horizontal="center" vertical="center"/>
    </xf>
    <xf numFmtId="49" fontId="126" fillId="0" borderId="1" xfId="1" applyNumberFormat="1" applyFont="1" applyBorder="1" applyAlignment="1">
      <alignment horizontal="center" vertical="center" wrapText="1"/>
    </xf>
    <xf numFmtId="0" fontId="126" fillId="0" borderId="17" xfId="1" applyFont="1" applyBorder="1" applyAlignment="1">
      <alignment vertical="top" wrapText="1"/>
    </xf>
    <xf numFmtId="167" fontId="126" fillId="0" borderId="17" xfId="1" applyNumberFormat="1" applyFont="1" applyBorder="1" applyAlignment="1">
      <alignment vertical="top" wrapText="1"/>
    </xf>
    <xf numFmtId="167" fontId="126" fillId="0" borderId="1" xfId="1" applyNumberFormat="1" applyFont="1" applyBorder="1" applyAlignment="1">
      <alignment horizontal="left" vertical="top" wrapText="1"/>
    </xf>
    <xf numFmtId="1" fontId="126" fillId="0" borderId="1" xfId="895" applyNumberFormat="1" applyFont="1" applyBorder="1" applyAlignment="1">
      <alignment horizontal="left" vertical="top" wrapText="1"/>
    </xf>
    <xf numFmtId="49" fontId="126" fillId="0" borderId="1" xfId="923" applyNumberFormat="1" applyFont="1" applyBorder="1" applyAlignment="1">
      <alignment horizontal="center" vertical="center" wrapText="1"/>
    </xf>
    <xf numFmtId="0" fontId="126" fillId="0" borderId="1" xfId="0" applyFont="1" applyFill="1" applyBorder="1" applyAlignment="1">
      <alignment horizontal="center" vertical="center"/>
    </xf>
    <xf numFmtId="49" fontId="130" fillId="0" borderId="1" xfId="1247" applyNumberFormat="1" applyFont="1" applyBorder="1" applyAlignment="1">
      <alignment vertical="top" wrapText="1"/>
    </xf>
    <xf numFmtId="167" fontId="126" fillId="0" borderId="1" xfId="1" applyNumberFormat="1" applyFont="1" applyBorder="1" applyAlignment="1">
      <alignment vertical="center"/>
    </xf>
    <xf numFmtId="167" fontId="130" fillId="0" borderId="1" xfId="1247" applyNumberFormat="1" applyFont="1" applyBorder="1" applyAlignment="1">
      <alignment vertical="center" wrapText="1"/>
    </xf>
    <xf numFmtId="167" fontId="126" fillId="0" borderId="17" xfId="1" applyNumberFormat="1" applyFont="1" applyBorder="1" applyAlignment="1">
      <alignment vertical="top"/>
    </xf>
    <xf numFmtId="49" fontId="126" fillId="0" borderId="17" xfId="1" applyNumberFormat="1" applyFont="1" applyBorder="1" applyAlignment="1">
      <alignment vertical="top"/>
    </xf>
    <xf numFmtId="168" fontId="126" fillId="0" borderId="17" xfId="1" applyNumberFormat="1" applyFont="1" applyBorder="1" applyAlignment="1">
      <alignment vertical="center"/>
    </xf>
    <xf numFmtId="167" fontId="126" fillId="0" borderId="17" xfId="1" applyNumberFormat="1" applyFont="1" applyBorder="1" applyAlignment="1">
      <alignment horizontal="justify" vertical="top"/>
    </xf>
    <xf numFmtId="1" fontId="126" fillId="0" borderId="1" xfId="895" applyNumberFormat="1" applyFont="1" applyFill="1" applyBorder="1" applyAlignment="1">
      <alignment vertical="top" wrapText="1"/>
    </xf>
    <xf numFmtId="0" fontId="126" fillId="0" borderId="1" xfId="895" applyFont="1" applyFill="1" applyBorder="1" applyAlignment="1">
      <alignment vertical="top" wrapText="1"/>
    </xf>
    <xf numFmtId="0" fontId="123" fillId="0" borderId="1" xfId="895" applyFont="1" applyFill="1" applyBorder="1" applyAlignment="1">
      <alignment horizontal="left" vertical="top" wrapText="1"/>
    </xf>
    <xf numFmtId="49" fontId="123" fillId="0" borderId="1" xfId="895" applyNumberFormat="1" applyFont="1" applyBorder="1" applyAlignment="1">
      <alignment vertical="top" wrapText="1"/>
    </xf>
    <xf numFmtId="0" fontId="123" fillId="0" borderId="1" xfId="895" applyFont="1" applyFill="1" applyBorder="1" applyAlignment="1">
      <alignment vertical="top" wrapText="1"/>
    </xf>
    <xf numFmtId="167" fontId="126" fillId="0" borderId="17" xfId="1" applyNumberFormat="1" applyFont="1" applyBorder="1" applyAlignment="1">
      <alignment horizontal="center" vertical="center"/>
    </xf>
    <xf numFmtId="0" fontId="126" fillId="0" borderId="1" xfId="840" applyFont="1" applyBorder="1" applyAlignment="1">
      <alignment horizontal="left" vertical="top" wrapText="1"/>
    </xf>
    <xf numFmtId="49" fontId="126" fillId="3" borderId="1" xfId="1" applyNumberFormat="1" applyFont="1" applyFill="1" applyBorder="1" applyAlignment="1">
      <alignment horizontal="justify" vertical="top" wrapText="1"/>
    </xf>
    <xf numFmtId="0" fontId="126" fillId="0" borderId="17" xfId="1" applyFont="1" applyBorder="1" applyAlignment="1">
      <alignment vertical="top" wrapText="1"/>
    </xf>
    <xf numFmtId="0" fontId="28" fillId="0" borderId="0" xfId="0" applyFont="1" applyFill="1" applyBorder="1" applyAlignment="1">
      <alignment horizontal="center" vertical="center" wrapText="1"/>
    </xf>
    <xf numFmtId="49" fontId="126" fillId="0" borderId="1" xfId="1" applyNumberFormat="1" applyFont="1" applyFill="1" applyBorder="1" applyAlignment="1">
      <alignment horizontal="justify" vertical="top" wrapText="1"/>
    </xf>
    <xf numFmtId="49" fontId="126" fillId="0" borderId="12" xfId="1" applyNumberFormat="1" applyFont="1" applyFill="1" applyBorder="1" applyAlignment="1">
      <alignment horizontal="justify" vertical="top" wrapText="1"/>
    </xf>
    <xf numFmtId="0" fontId="131" fillId="0" borderId="17" xfId="0" applyFont="1" applyBorder="1" applyAlignment="1">
      <alignment horizontal="justify" vertical="center" wrapText="1"/>
    </xf>
    <xf numFmtId="167" fontId="126" fillId="0" borderId="26" xfId="1" applyNumberFormat="1" applyFont="1" applyBorder="1" applyAlignment="1">
      <alignment horizontal="center" vertical="center"/>
    </xf>
    <xf numFmtId="49" fontId="126" fillId="0" borderId="17" xfId="1" applyNumberFormat="1" applyFont="1" applyFill="1" applyBorder="1" applyAlignment="1">
      <alignment vertical="center" wrapText="1"/>
    </xf>
    <xf numFmtId="49" fontId="126" fillId="0" borderId="1" xfId="840" applyNumberFormat="1" applyFont="1" applyFill="1" applyBorder="1" applyAlignment="1">
      <alignment vertical="center"/>
    </xf>
    <xf numFmtId="49" fontId="123" fillId="0" borderId="1" xfId="1" applyNumberFormat="1" applyFont="1" applyFill="1" applyBorder="1" applyAlignment="1">
      <alignment vertical="center" wrapText="1"/>
    </xf>
    <xf numFmtId="168" fontId="123" fillId="0" borderId="1" xfId="1" applyNumberFormat="1" applyFont="1" applyFill="1" applyBorder="1" applyAlignment="1">
      <alignment vertical="top" wrapText="1"/>
    </xf>
    <xf numFmtId="168" fontId="123" fillId="0" borderId="1" xfId="1" applyNumberFormat="1" applyFont="1" applyFill="1" applyBorder="1" applyAlignment="1">
      <alignment vertical="top"/>
    </xf>
    <xf numFmtId="0" fontId="126" fillId="0" borderId="17" xfId="840" applyFont="1" applyBorder="1" applyAlignment="1">
      <alignment vertical="top" wrapText="1"/>
    </xf>
    <xf numFmtId="168" fontId="126" fillId="0" borderId="17" xfId="1" applyNumberFormat="1" applyFont="1" applyFill="1" applyBorder="1" applyAlignment="1">
      <alignment vertical="center"/>
    </xf>
    <xf numFmtId="49" fontId="126" fillId="0" borderId="1" xfId="840" applyNumberFormat="1" applyFont="1" applyFill="1" applyBorder="1" applyAlignment="1">
      <alignment vertical="center" wrapText="1"/>
    </xf>
    <xf numFmtId="49" fontId="126" fillId="0" borderId="1" xfId="840" applyNumberFormat="1" applyFont="1" applyFill="1" applyBorder="1" applyAlignment="1">
      <alignment vertical="top" wrapText="1"/>
    </xf>
    <xf numFmtId="0" fontId="123" fillId="0" borderId="0" xfId="1" applyFont="1" applyAlignment="1">
      <alignment horizontal="center" vertical="center"/>
    </xf>
    <xf numFmtId="0" fontId="97" fillId="0" borderId="0" xfId="1" applyFont="1" applyAlignment="1">
      <alignment horizontal="center" vertical="center"/>
    </xf>
    <xf numFmtId="49" fontId="87" fillId="0" borderId="13" xfId="1" applyNumberFormat="1" applyFont="1" applyBorder="1" applyAlignment="1">
      <alignment horizontal="center" vertical="center" wrapText="1"/>
    </xf>
    <xf numFmtId="49" fontId="87" fillId="0" borderId="14" xfId="1" applyNumberFormat="1" applyFont="1" applyBorder="1" applyAlignment="1">
      <alignment horizontal="center" vertical="center" wrapText="1"/>
    </xf>
    <xf numFmtId="0" fontId="99" fillId="0" borderId="1" xfId="1" applyFont="1" applyBorder="1" applyAlignment="1">
      <alignment horizontal="center" vertical="center"/>
    </xf>
    <xf numFmtId="168" fontId="124" fillId="3" borderId="1" xfId="1" applyNumberFormat="1" applyFont="1" applyFill="1" applyBorder="1" applyAlignment="1">
      <alignment horizontal="center" vertical="center" wrapText="1"/>
    </xf>
    <xf numFmtId="49" fontId="124" fillId="0" borderId="1" xfId="1" applyNumberFormat="1" applyFont="1" applyFill="1" applyBorder="1" applyAlignment="1">
      <alignment horizontal="center" vertical="center" wrapText="1"/>
    </xf>
    <xf numFmtId="0" fontId="123" fillId="0" borderId="1" xfId="1" applyFont="1" applyFill="1" applyBorder="1" applyAlignment="1">
      <alignment horizontal="center" vertical="center" wrapText="1"/>
    </xf>
    <xf numFmtId="0" fontId="126" fillId="0" borderId="0" xfId="878" applyFont="1" applyFill="1" applyAlignment="1">
      <alignment horizontal="right" vertical="center"/>
    </xf>
    <xf numFmtId="0" fontId="123" fillId="0" borderId="0" xfId="1" applyFont="1" applyFill="1" applyAlignment="1">
      <alignment horizontal="center" vertical="center"/>
    </xf>
    <xf numFmtId="0" fontId="123" fillId="0" borderId="11" xfId="1" applyFont="1" applyFill="1" applyBorder="1" applyAlignment="1">
      <alignment horizontal="center" vertical="center"/>
    </xf>
    <xf numFmtId="0" fontId="123" fillId="0" borderId="0" xfId="1" applyFont="1" applyFill="1" applyBorder="1" applyAlignment="1">
      <alignment horizontal="center" vertical="center"/>
    </xf>
    <xf numFmtId="0" fontId="122" fillId="0" borderId="1" xfId="1" applyFont="1" applyFill="1" applyBorder="1" applyAlignment="1">
      <alignment horizontal="center" vertical="center" wrapText="1"/>
    </xf>
    <xf numFmtId="168" fontId="122" fillId="0" borderId="1" xfId="1" applyNumberFormat="1" applyFont="1" applyFill="1" applyBorder="1" applyAlignment="1">
      <alignment horizontal="center" vertical="center" wrapText="1"/>
    </xf>
    <xf numFmtId="0" fontId="123" fillId="3" borderId="1" xfId="1" applyFont="1" applyFill="1" applyBorder="1" applyAlignment="1">
      <alignment horizontal="center" vertical="center" wrapText="1"/>
    </xf>
    <xf numFmtId="49" fontId="124" fillId="3" borderId="1" xfId="1" applyNumberFormat="1" applyFont="1" applyFill="1" applyBorder="1" applyAlignment="1">
      <alignment horizontal="center" vertical="center" wrapText="1"/>
    </xf>
    <xf numFmtId="49" fontId="124" fillId="0" borderId="1" xfId="1" applyNumberFormat="1" applyFont="1" applyFill="1" applyBorder="1" applyAlignment="1">
      <alignment horizontal="center" vertical="center"/>
    </xf>
    <xf numFmtId="49" fontId="123" fillId="3" borderId="1" xfId="1" applyNumberFormat="1" applyFont="1" applyFill="1" applyBorder="1" applyAlignment="1">
      <alignment horizontal="center" vertical="center" wrapText="1"/>
    </xf>
    <xf numFmtId="0" fontId="123" fillId="0" borderId="1" xfId="1" applyFont="1" applyFill="1" applyBorder="1" applyAlignment="1">
      <alignment horizontal="center" vertical="center"/>
    </xf>
    <xf numFmtId="49" fontId="123" fillId="0" borderId="1" xfId="1" applyNumberFormat="1" applyFont="1" applyFill="1" applyBorder="1" applyAlignment="1">
      <alignment horizontal="center" vertical="center" wrapText="1"/>
    </xf>
    <xf numFmtId="0" fontId="123" fillId="0" borderId="1" xfId="1" applyFont="1" applyBorder="1" applyAlignment="1">
      <alignment horizontal="center" vertical="center" wrapText="1"/>
    </xf>
    <xf numFmtId="0" fontId="123" fillId="0" borderId="0" xfId="1" applyFont="1" applyBorder="1" applyAlignment="1">
      <alignment horizontal="center" vertical="center" wrapText="1"/>
    </xf>
    <xf numFmtId="0" fontId="123" fillId="0" borderId="0" xfId="1" applyFont="1" applyBorder="1" applyAlignment="1">
      <alignment horizontal="center" vertical="center"/>
    </xf>
    <xf numFmtId="0" fontId="123" fillId="0" borderId="11" xfId="1" applyFont="1" applyBorder="1" applyAlignment="1">
      <alignment horizontal="center" vertical="center"/>
    </xf>
    <xf numFmtId="0" fontId="127" fillId="26" borderId="13" xfId="1" applyFont="1" applyFill="1" applyBorder="1" applyAlignment="1">
      <alignment horizontal="center" vertical="top" wrapText="1"/>
    </xf>
    <xf numFmtId="0" fontId="127" fillId="26" borderId="14" xfId="1" applyFont="1" applyFill="1" applyBorder="1" applyAlignment="1">
      <alignment horizontal="center" vertical="top" wrapText="1"/>
    </xf>
    <xf numFmtId="0" fontId="127" fillId="26" borderId="15" xfId="1" applyFont="1" applyFill="1" applyBorder="1" applyAlignment="1">
      <alignment horizontal="center" vertical="top" wrapText="1"/>
    </xf>
    <xf numFmtId="0" fontId="126" fillId="0" borderId="13" xfId="1" applyFont="1" applyBorder="1" applyAlignment="1">
      <alignment horizontal="justify" vertical="top" wrapText="1"/>
    </xf>
    <xf numFmtId="0" fontId="126" fillId="0" borderId="14" xfId="1" applyFont="1" applyBorder="1" applyAlignment="1">
      <alignment horizontal="justify" vertical="top" wrapText="1"/>
    </xf>
    <xf numFmtId="0" fontId="126" fillId="0" borderId="15" xfId="1" applyFont="1" applyBorder="1" applyAlignment="1">
      <alignment horizontal="justify" vertical="top" wrapText="1"/>
    </xf>
    <xf numFmtId="167" fontId="126" fillId="0" borderId="13" xfId="1" applyNumberFormat="1" applyFont="1" applyBorder="1" applyAlignment="1">
      <alignment horizontal="justify" vertical="top" wrapText="1"/>
    </xf>
    <xf numFmtId="167" fontId="126" fillId="0" borderId="14" xfId="1" applyNumberFormat="1" applyFont="1" applyBorder="1" applyAlignment="1">
      <alignment horizontal="justify" vertical="top" wrapText="1"/>
    </xf>
    <xf numFmtId="167" fontId="126" fillId="0" borderId="15" xfId="1" applyNumberFormat="1" applyFont="1" applyBorder="1" applyAlignment="1">
      <alignment horizontal="justify" vertical="top" wrapText="1"/>
    </xf>
    <xf numFmtId="0" fontId="123" fillId="0" borderId="1" xfId="1" applyFont="1" applyBorder="1" applyAlignment="1">
      <alignment horizontal="center" vertical="top" wrapText="1"/>
    </xf>
    <xf numFmtId="0" fontId="126" fillId="0" borderId="1" xfId="1" applyFont="1" applyBorder="1" applyAlignment="1">
      <alignment horizontal="center" vertical="top" wrapText="1"/>
    </xf>
    <xf numFmtId="0" fontId="89" fillId="0" borderId="0" xfId="1" applyFont="1"/>
    <xf numFmtId="0" fontId="123" fillId="0" borderId="0" xfId="1" applyFont="1" applyAlignment="1">
      <alignment horizontal="center" wrapText="1"/>
    </xf>
    <xf numFmtId="0" fontId="126" fillId="0" borderId="13" xfId="1" applyFont="1" applyBorder="1" applyAlignment="1">
      <alignment horizontal="center" vertical="center" wrapText="1"/>
    </xf>
    <xf numFmtId="0" fontId="126" fillId="0" borderId="14" xfId="1" applyFont="1" applyBorder="1" applyAlignment="1">
      <alignment horizontal="center" vertical="center" wrapText="1"/>
    </xf>
    <xf numFmtId="0" fontId="126" fillId="0" borderId="15" xfId="1" applyFont="1" applyBorder="1" applyAlignment="1">
      <alignment horizontal="center" vertical="center" wrapText="1"/>
    </xf>
    <xf numFmtId="0" fontId="126" fillId="0" borderId="13" xfId="1" applyFont="1" applyBorder="1" applyAlignment="1">
      <alignment horizontal="center" vertical="center"/>
    </xf>
    <xf numFmtId="0" fontId="126" fillId="0" borderId="14" xfId="1" applyFont="1" applyBorder="1" applyAlignment="1">
      <alignment horizontal="center" vertical="center"/>
    </xf>
    <xf numFmtId="0" fontId="126" fillId="0" borderId="15" xfId="1" applyFont="1" applyBorder="1" applyAlignment="1">
      <alignment horizontal="center" vertical="center"/>
    </xf>
    <xf numFmtId="0" fontId="129" fillId="0" borderId="1" xfId="1" applyFont="1" applyBorder="1" applyAlignment="1">
      <alignment horizontal="center" vertical="center" wrapText="1"/>
    </xf>
    <xf numFmtId="49" fontId="129" fillId="0" borderId="1" xfId="1" applyNumberFormat="1" applyFont="1" applyBorder="1" applyAlignment="1">
      <alignment horizontal="center" vertical="top" wrapText="1"/>
    </xf>
    <xf numFmtId="0" fontId="129" fillId="0" borderId="1" xfId="1" applyFont="1" applyBorder="1" applyAlignment="1">
      <alignment vertical="top" wrapText="1"/>
    </xf>
    <xf numFmtId="4" fontId="129" fillId="0" borderId="1" xfId="1" applyNumberFormat="1" applyFont="1" applyBorder="1" applyAlignment="1">
      <alignment horizontal="center" vertical="center" wrapText="1"/>
    </xf>
    <xf numFmtId="0" fontId="122" fillId="0" borderId="1" xfId="1" applyFont="1" applyBorder="1" applyAlignment="1">
      <alignment horizontal="center" vertical="center" wrapText="1"/>
    </xf>
    <xf numFmtId="0" fontId="123" fillId="0" borderId="0" xfId="1" applyFont="1" applyAlignment="1">
      <alignment horizontal="center" vertical="center" wrapText="1"/>
    </xf>
    <xf numFmtId="49" fontId="130" fillId="0" borderId="1" xfId="1" applyNumberFormat="1" applyFont="1" applyBorder="1" applyAlignment="1">
      <alignment horizontal="center" vertical="top" wrapText="1"/>
    </xf>
    <xf numFmtId="0" fontId="128" fillId="0" borderId="1" xfId="1" applyFont="1" applyBorder="1" applyAlignment="1" applyProtection="1">
      <alignment horizontal="left" vertical="top" wrapText="1"/>
      <protection locked="0"/>
    </xf>
    <xf numFmtId="0" fontId="126" fillId="0" borderId="1" xfId="1" applyFont="1" applyFill="1" applyBorder="1" applyAlignment="1">
      <alignment horizontal="justify" vertical="top" wrapText="1"/>
    </xf>
    <xf numFmtId="0" fontId="126" fillId="0" borderId="1" xfId="1" applyFont="1" applyBorder="1" applyAlignment="1">
      <alignment horizontal="justify" vertical="top" wrapText="1"/>
    </xf>
    <xf numFmtId="0" fontId="127" fillId="0" borderId="1" xfId="1" applyFont="1" applyBorder="1" applyAlignment="1" applyProtection="1">
      <alignment horizontal="center" vertical="center" wrapText="1"/>
      <protection locked="0"/>
    </xf>
    <xf numFmtId="0" fontId="129" fillId="0" borderId="1" xfId="1" applyFont="1" applyBorder="1" applyAlignment="1">
      <alignment horizontal="left" vertical="top" wrapText="1"/>
    </xf>
    <xf numFmtId="0" fontId="123" fillId="0" borderId="1" xfId="1" applyFont="1" applyBorder="1" applyAlignment="1">
      <alignment horizontal="justify" vertical="center"/>
    </xf>
    <xf numFmtId="0" fontId="128" fillId="0" borderId="12" xfId="1" applyFont="1" applyBorder="1" applyAlignment="1" applyProtection="1">
      <alignment vertical="top" wrapText="1"/>
      <protection locked="0"/>
    </xf>
    <xf numFmtId="0" fontId="128" fillId="0" borderId="16" xfId="1" applyFont="1" applyBorder="1" applyAlignment="1" applyProtection="1">
      <alignment vertical="top" wrapText="1"/>
      <protection locked="0"/>
    </xf>
    <xf numFmtId="0" fontId="128" fillId="0" borderId="17" xfId="1" applyFont="1" applyBorder="1" applyAlignment="1" applyProtection="1">
      <alignment vertical="top" wrapText="1"/>
      <protection locked="0"/>
    </xf>
    <xf numFmtId="49" fontId="130" fillId="0" borderId="12" xfId="1" applyNumberFormat="1" applyFont="1" applyBorder="1" applyAlignment="1">
      <alignment horizontal="center" vertical="top" wrapText="1"/>
    </xf>
    <xf numFmtId="49" fontId="130" fillId="0" borderId="16" xfId="1" applyNumberFormat="1" applyFont="1" applyBorder="1" applyAlignment="1">
      <alignment horizontal="center" vertical="top" wrapText="1"/>
    </xf>
    <xf numFmtId="49" fontId="130" fillId="0" borderId="17" xfId="1" applyNumberFormat="1" applyFont="1" applyBorder="1" applyAlignment="1">
      <alignment horizontal="center" vertical="top" wrapText="1"/>
    </xf>
    <xf numFmtId="0" fontId="131" fillId="0" borderId="12" xfId="1" applyFont="1" applyBorder="1" applyAlignment="1">
      <alignment horizontal="justify" vertical="top" wrapText="1"/>
    </xf>
    <xf numFmtId="0" fontId="131" fillId="0" borderId="16" xfId="1" applyFont="1" applyBorder="1" applyAlignment="1">
      <alignment horizontal="justify" vertical="top" wrapText="1"/>
    </xf>
    <xf numFmtId="0" fontId="131" fillId="0" borderId="17" xfId="1" applyFont="1" applyBorder="1" applyAlignment="1">
      <alignment horizontal="justify" vertical="top" wrapText="1"/>
    </xf>
    <xf numFmtId="0" fontId="126" fillId="0" borderId="12" xfId="1" applyFont="1" applyBorder="1" applyAlignment="1">
      <alignment horizontal="center" vertical="top" wrapText="1"/>
    </xf>
    <xf numFmtId="0" fontId="126" fillId="0" borderId="16" xfId="1" applyFont="1" applyBorder="1" applyAlignment="1">
      <alignment horizontal="center" vertical="top" wrapText="1"/>
    </xf>
    <xf numFmtId="0" fontId="126" fillId="0" borderId="17" xfId="1" applyFont="1" applyBorder="1" applyAlignment="1">
      <alignment horizontal="center" vertical="top" wrapText="1"/>
    </xf>
    <xf numFmtId="0" fontId="126" fillId="3" borderId="1" xfId="1" applyFont="1" applyFill="1" applyBorder="1" applyAlignment="1">
      <alignment horizontal="center" vertical="center"/>
    </xf>
    <xf numFmtId="0" fontId="126" fillId="3" borderId="1" xfId="1" applyFont="1" applyFill="1" applyBorder="1" applyAlignment="1">
      <alignment horizontal="justify" vertical="center"/>
    </xf>
    <xf numFmtId="0" fontId="130" fillId="0" borderId="1" xfId="1" applyFont="1" applyBorder="1" applyAlignment="1">
      <alignment horizontal="left" vertical="top" wrapText="1"/>
    </xf>
    <xf numFmtId="0" fontId="126" fillId="3" borderId="1" xfId="1" applyFont="1" applyFill="1" applyBorder="1" applyAlignment="1">
      <alignment horizontal="justify" vertical="top" wrapText="1"/>
    </xf>
    <xf numFmtId="0" fontId="127" fillId="0" borderId="1" xfId="1" applyFont="1" applyBorder="1" applyAlignment="1" applyProtection="1">
      <alignment horizontal="left" vertical="top" wrapText="1"/>
      <protection locked="0"/>
    </xf>
    <xf numFmtId="0" fontId="123" fillId="0" borderId="13" xfId="1" applyFont="1" applyBorder="1" applyAlignment="1">
      <alignment horizontal="center" vertical="center" wrapText="1"/>
    </xf>
    <xf numFmtId="0" fontId="123" fillId="0" borderId="14" xfId="1" applyFont="1" applyBorder="1" applyAlignment="1">
      <alignment horizontal="center" vertical="center" wrapText="1"/>
    </xf>
    <xf numFmtId="0" fontId="123" fillId="0" borderId="15" xfId="1" applyFont="1" applyBorder="1" applyAlignment="1">
      <alignment horizontal="center" vertical="center" wrapText="1"/>
    </xf>
    <xf numFmtId="0" fontId="123" fillId="0" borderId="1" xfId="1" applyFont="1" applyBorder="1" applyAlignment="1">
      <alignment horizontal="left" vertical="top" wrapText="1"/>
    </xf>
    <xf numFmtId="167" fontId="126" fillId="0" borderId="1" xfId="1" applyNumberFormat="1" applyFont="1" applyBorder="1" applyAlignment="1">
      <alignment horizontal="justify" vertical="top" wrapText="1"/>
    </xf>
    <xf numFmtId="167" fontId="123" fillId="0" borderId="1" xfId="1" applyNumberFormat="1" applyFont="1" applyBorder="1" applyAlignment="1">
      <alignment horizontal="center" vertical="top" wrapText="1"/>
    </xf>
    <xf numFmtId="4" fontId="129" fillId="0" borderId="16" xfId="1" applyNumberFormat="1" applyFont="1" applyBorder="1" applyAlignment="1">
      <alignment horizontal="center" vertical="center" wrapText="1"/>
    </xf>
    <xf numFmtId="4" fontId="129" fillId="0" borderId="17" xfId="1" applyNumberFormat="1" applyFont="1" applyBorder="1" applyAlignment="1">
      <alignment horizontal="center" vertical="center" wrapText="1"/>
    </xf>
    <xf numFmtId="167" fontId="123" fillId="0" borderId="16" xfId="1" applyNumberFormat="1" applyFont="1" applyBorder="1" applyAlignment="1">
      <alignment horizontal="center" vertical="top" wrapText="1"/>
    </xf>
    <xf numFmtId="167" fontId="123" fillId="0" borderId="17" xfId="1" applyNumberFormat="1" applyFont="1" applyBorder="1" applyAlignment="1">
      <alignment horizontal="center" vertical="top" wrapText="1"/>
    </xf>
    <xf numFmtId="0" fontId="123" fillId="0" borderId="12" xfId="1" applyFont="1" applyBorder="1" applyAlignment="1">
      <alignment horizontal="center" vertical="center" wrapText="1"/>
    </xf>
    <xf numFmtId="0" fontId="123" fillId="0" borderId="16" xfId="1" applyFont="1" applyBorder="1" applyAlignment="1">
      <alignment horizontal="center" vertical="center" wrapText="1"/>
    </xf>
    <xf numFmtId="0" fontId="123" fillId="0" borderId="17" xfId="1" applyFont="1" applyBorder="1" applyAlignment="1">
      <alignment horizontal="center" vertical="center" wrapText="1"/>
    </xf>
    <xf numFmtId="0" fontId="126" fillId="0" borderId="1" xfId="1" applyFont="1" applyBorder="1" applyAlignment="1">
      <alignment horizontal="left" vertical="top" wrapText="1"/>
    </xf>
    <xf numFmtId="4" fontId="130" fillId="0" borderId="1" xfId="1" applyNumberFormat="1" applyFont="1" applyBorder="1" applyAlignment="1">
      <alignment horizontal="center" vertical="center" wrapText="1"/>
    </xf>
    <xf numFmtId="167" fontId="123" fillId="0" borderId="1" xfId="1" applyNumberFormat="1" applyFont="1" applyBorder="1" applyAlignment="1">
      <alignment horizontal="justify" vertical="top" wrapText="1"/>
    </xf>
    <xf numFmtId="49" fontId="130" fillId="0" borderId="1" xfId="1" applyNumberFormat="1" applyFont="1" applyBorder="1" applyAlignment="1">
      <alignment horizontal="center" vertical="center" wrapText="1"/>
    </xf>
    <xf numFmtId="2" fontId="131" fillId="0" borderId="1" xfId="1" applyNumberFormat="1" applyFont="1" applyFill="1" applyBorder="1" applyAlignment="1">
      <alignment horizontal="justify" vertical="top" wrapText="1"/>
    </xf>
    <xf numFmtId="0" fontId="131" fillId="0" borderId="1" xfId="1" applyFont="1" applyFill="1" applyBorder="1" applyAlignment="1">
      <alignment horizontal="center" vertical="top" wrapText="1"/>
    </xf>
    <xf numFmtId="0" fontId="126" fillId="0" borderId="1" xfId="1" applyFont="1" applyBorder="1" applyAlignment="1">
      <alignment horizontal="center" vertical="center"/>
    </xf>
    <xf numFmtId="0" fontId="126" fillId="0" borderId="12" xfId="1" applyFont="1" applyBorder="1" applyAlignment="1">
      <alignment horizontal="center" vertical="center" wrapText="1"/>
    </xf>
    <xf numFmtId="0" fontId="126" fillId="0" borderId="16" xfId="1" applyFont="1" applyBorder="1" applyAlignment="1">
      <alignment horizontal="center" vertical="center" wrapText="1"/>
    </xf>
    <xf numFmtId="0" fontId="126" fillId="0" borderId="17" xfId="1" applyFont="1" applyBorder="1" applyAlignment="1">
      <alignment horizontal="center" vertical="center" wrapText="1"/>
    </xf>
    <xf numFmtId="4" fontId="129" fillId="0" borderId="12" xfId="1" applyNumberFormat="1" applyFont="1" applyBorder="1" applyAlignment="1">
      <alignment horizontal="center" vertical="center" wrapText="1"/>
    </xf>
    <xf numFmtId="167" fontId="123" fillId="0" borderId="12" xfId="1" applyNumberFormat="1" applyFont="1" applyBorder="1" applyAlignment="1">
      <alignment horizontal="justify" vertical="top" wrapText="1"/>
    </xf>
    <xf numFmtId="167" fontId="123" fillId="0" borderId="16" xfId="1" applyNumberFormat="1" applyFont="1" applyBorder="1" applyAlignment="1">
      <alignment horizontal="justify" vertical="top" wrapText="1"/>
    </xf>
    <xf numFmtId="167" fontId="123" fillId="0" borderId="17" xfId="1" applyNumberFormat="1" applyFont="1" applyBorder="1" applyAlignment="1">
      <alignment horizontal="justify" vertical="top" wrapText="1"/>
    </xf>
    <xf numFmtId="0" fontId="127" fillId="0" borderId="1" xfId="1" applyFont="1" applyFill="1" applyBorder="1" applyAlignment="1" applyProtection="1">
      <alignment horizontal="center" vertical="center" wrapText="1"/>
      <protection locked="0"/>
    </xf>
    <xf numFmtId="0" fontId="127" fillId="0" borderId="1" xfId="985" applyFont="1" applyFill="1" applyBorder="1" applyAlignment="1">
      <alignment horizontal="center" vertical="center" wrapText="1"/>
    </xf>
    <xf numFmtId="0" fontId="127" fillId="0" borderId="0" xfId="985" applyFont="1" applyFill="1" applyAlignment="1">
      <alignment horizontal="center"/>
    </xf>
    <xf numFmtId="0" fontId="128" fillId="0" borderId="1" xfId="985" applyFont="1" applyFill="1" applyBorder="1" applyAlignment="1">
      <alignment horizontal="left" vertical="top" wrapText="1"/>
    </xf>
    <xf numFmtId="49" fontId="128" fillId="0" borderId="1" xfId="985" applyNumberFormat="1" applyFont="1" applyFill="1" applyBorder="1" applyAlignment="1">
      <alignment horizontal="center" vertical="center"/>
    </xf>
    <xf numFmtId="0" fontId="128" fillId="0" borderId="1" xfId="985" applyFont="1" applyFill="1" applyBorder="1" applyAlignment="1">
      <alignment horizontal="left" vertical="center" wrapText="1"/>
    </xf>
    <xf numFmtId="0" fontId="128" fillId="0" borderId="1" xfId="985" applyFont="1" applyFill="1" applyBorder="1" applyAlignment="1">
      <alignment horizontal="center" vertical="center" wrapText="1"/>
    </xf>
    <xf numFmtId="49" fontId="128" fillId="0" borderId="1" xfId="985" applyNumberFormat="1" applyFont="1" applyFill="1" applyBorder="1" applyAlignment="1">
      <alignment horizontal="center" vertical="center" wrapText="1"/>
    </xf>
    <xf numFmtId="0" fontId="128" fillId="3" borderId="1" xfId="985" applyFont="1" applyFill="1" applyBorder="1" applyAlignment="1">
      <alignment horizontal="justify" vertical="top" wrapText="1"/>
    </xf>
    <xf numFmtId="0" fontId="128" fillId="0" borderId="1" xfId="985" applyFont="1" applyFill="1" applyBorder="1" applyAlignment="1">
      <alignment vertical="top" wrapText="1"/>
    </xf>
    <xf numFmtId="168" fontId="128" fillId="0" borderId="1" xfId="985" applyNumberFormat="1" applyFont="1" applyFill="1" applyBorder="1" applyAlignment="1">
      <alignment horizontal="center" vertical="center" wrapText="1"/>
    </xf>
    <xf numFmtId="49" fontId="127" fillId="0" borderId="13" xfId="985" applyNumberFormat="1" applyFont="1" applyFill="1" applyBorder="1" applyAlignment="1">
      <alignment horizontal="center" vertical="center" wrapText="1"/>
    </xf>
    <xf numFmtId="49" fontId="127" fillId="0" borderId="14" xfId="985" applyNumberFormat="1" applyFont="1" applyFill="1" applyBorder="1" applyAlignment="1">
      <alignment horizontal="center" vertical="center" wrapText="1"/>
    </xf>
    <xf numFmtId="49" fontId="127" fillId="0" borderId="15" xfId="985" applyNumberFormat="1" applyFont="1" applyFill="1" applyBorder="1" applyAlignment="1">
      <alignment horizontal="center" vertical="center" wrapText="1"/>
    </xf>
    <xf numFmtId="49" fontId="128" fillId="0" borderId="1" xfId="1" applyNumberFormat="1" applyFont="1" applyBorder="1" applyAlignment="1">
      <alignment horizontal="center" vertical="center"/>
    </xf>
    <xf numFmtId="0" fontId="128" fillId="0" borderId="1" xfId="1" applyFont="1" applyBorder="1" applyAlignment="1">
      <alignment horizontal="left" vertical="center" wrapText="1"/>
    </xf>
    <xf numFmtId="0" fontId="128" fillId="0" borderId="1" xfId="1" applyFont="1" applyBorder="1" applyAlignment="1">
      <alignment horizontal="center" vertical="center" wrapText="1"/>
    </xf>
    <xf numFmtId="168" fontId="128" fillId="0" borderId="1" xfId="1" applyNumberFormat="1" applyFont="1" applyBorder="1" applyAlignment="1">
      <alignment horizontal="center" vertical="center" wrapText="1"/>
    </xf>
    <xf numFmtId="0" fontId="128" fillId="0" borderId="1" xfId="1" applyFont="1" applyBorder="1" applyAlignment="1">
      <alignment horizontal="justify" vertical="top" wrapText="1"/>
    </xf>
    <xf numFmtId="49" fontId="123" fillId="0" borderId="12" xfId="881" applyNumberFormat="1" applyFont="1" applyBorder="1" applyAlignment="1">
      <alignment horizontal="center" vertical="top" wrapText="1"/>
    </xf>
    <xf numFmtId="49" fontId="123" fillId="0" borderId="16" xfId="881" applyNumberFormat="1" applyFont="1" applyBorder="1" applyAlignment="1">
      <alignment horizontal="center" vertical="top" wrapText="1"/>
    </xf>
    <xf numFmtId="49" fontId="123" fillId="0" borderId="17" xfId="881" applyNumberFormat="1" applyFont="1" applyBorder="1" applyAlignment="1">
      <alignment horizontal="center" vertical="top" wrapText="1"/>
    </xf>
    <xf numFmtId="0" fontId="123" fillId="0" borderId="12" xfId="881" applyFont="1" applyFill="1" applyBorder="1" applyAlignment="1">
      <alignment horizontal="left" vertical="top" wrapText="1"/>
    </xf>
    <xf numFmtId="0" fontId="123" fillId="0" borderId="16" xfId="881" applyFont="1" applyFill="1" applyBorder="1" applyAlignment="1">
      <alignment horizontal="left" vertical="top" wrapText="1"/>
    </xf>
    <xf numFmtId="0" fontId="123" fillId="0" borderId="17" xfId="881" applyFont="1" applyFill="1" applyBorder="1" applyAlignment="1">
      <alignment horizontal="left" vertical="top" wrapText="1"/>
    </xf>
    <xf numFmtId="0" fontId="123" fillId="0" borderId="12" xfId="881" applyFont="1" applyBorder="1" applyAlignment="1">
      <alignment horizontal="center" vertical="center" wrapText="1"/>
    </xf>
    <xf numFmtId="0" fontId="123" fillId="0" borderId="16" xfId="881" applyFont="1" applyBorder="1" applyAlignment="1">
      <alignment horizontal="center" vertical="center" wrapText="1"/>
    </xf>
    <xf numFmtId="0" fontId="123" fillId="0" borderId="17" xfId="881" applyFont="1" applyBorder="1" applyAlignment="1">
      <alignment horizontal="center" vertical="center" wrapText="1"/>
    </xf>
    <xf numFmtId="0" fontId="123" fillId="0" borderId="12" xfId="881" applyFont="1" applyBorder="1" applyAlignment="1">
      <alignment horizontal="center" vertical="top" wrapText="1"/>
    </xf>
    <xf numFmtId="0" fontId="123" fillId="0" borderId="16" xfId="881" applyFont="1" applyBorder="1" applyAlignment="1">
      <alignment horizontal="center" vertical="top" wrapText="1"/>
    </xf>
    <xf numFmtId="0" fontId="123" fillId="0" borderId="17" xfId="881" applyFont="1" applyBorder="1" applyAlignment="1">
      <alignment horizontal="center" vertical="top" wrapText="1"/>
    </xf>
    <xf numFmtId="4" fontId="123" fillId="0" borderId="12" xfId="881" applyNumberFormat="1" applyFont="1" applyBorder="1" applyAlignment="1">
      <alignment horizontal="center" vertical="center" wrapText="1"/>
    </xf>
    <xf numFmtId="4" fontId="123" fillId="0" borderId="16" xfId="881" applyNumberFormat="1" applyFont="1" applyBorder="1" applyAlignment="1">
      <alignment horizontal="center" vertical="center" wrapText="1"/>
    </xf>
    <xf numFmtId="4" fontId="123" fillId="0" borderId="17" xfId="881" applyNumberFormat="1" applyFont="1" applyBorder="1" applyAlignment="1">
      <alignment horizontal="center" vertical="center" wrapText="1"/>
    </xf>
    <xf numFmtId="0" fontId="123" fillId="0" borderId="1" xfId="881" applyFont="1" applyBorder="1" applyAlignment="1">
      <alignment horizontal="center" vertical="top" wrapText="1"/>
    </xf>
    <xf numFmtId="0" fontId="123" fillId="0" borderId="1" xfId="881" applyFont="1" applyBorder="1" applyAlignment="1">
      <alignment horizontal="left" vertical="top" wrapText="1"/>
    </xf>
    <xf numFmtId="4" fontId="126" fillId="0" borderId="1" xfId="881" applyNumberFormat="1" applyFont="1" applyBorder="1" applyAlignment="1">
      <alignment horizontal="justify" vertical="top" wrapText="1"/>
    </xf>
    <xf numFmtId="4" fontId="123" fillId="0" borderId="1" xfId="881" applyNumberFormat="1" applyFont="1" applyBorder="1" applyAlignment="1">
      <alignment horizontal="justify" vertical="center" wrapText="1"/>
    </xf>
    <xf numFmtId="4" fontId="126" fillId="0" borderId="12" xfId="881" applyNumberFormat="1" applyFont="1" applyBorder="1" applyAlignment="1">
      <alignment horizontal="justify" vertical="top" wrapText="1"/>
    </xf>
    <xf numFmtId="4" fontId="126" fillId="0" borderId="16" xfId="881" applyNumberFormat="1" applyFont="1" applyBorder="1" applyAlignment="1">
      <alignment horizontal="justify" vertical="top" wrapText="1"/>
    </xf>
    <xf numFmtId="4" fontId="126" fillId="0" borderId="17" xfId="881" applyNumberFormat="1" applyFont="1" applyBorder="1" applyAlignment="1">
      <alignment horizontal="justify" vertical="top" wrapText="1"/>
    </xf>
    <xf numFmtId="4" fontId="126" fillId="0" borderId="12" xfId="881" applyNumberFormat="1" applyFont="1" applyBorder="1" applyAlignment="1">
      <alignment horizontal="center" vertical="center" wrapText="1"/>
    </xf>
    <xf numFmtId="4" fontId="126" fillId="0" borderId="16" xfId="881" applyNumberFormat="1" applyFont="1" applyBorder="1" applyAlignment="1">
      <alignment horizontal="center" vertical="center" wrapText="1"/>
    </xf>
    <xf numFmtId="4" fontId="126" fillId="0" borderId="17" xfId="881" applyNumberFormat="1" applyFont="1" applyBorder="1" applyAlignment="1">
      <alignment horizontal="center" vertical="center" wrapText="1"/>
    </xf>
    <xf numFmtId="49" fontId="126" fillId="0" borderId="12" xfId="881" applyNumberFormat="1" applyFont="1" applyBorder="1" applyAlignment="1">
      <alignment horizontal="center" vertical="top" wrapText="1"/>
    </xf>
    <xf numFmtId="49" fontId="126" fillId="0" borderId="16" xfId="881" applyNumberFormat="1" applyFont="1" applyBorder="1" applyAlignment="1">
      <alignment horizontal="center" vertical="top" wrapText="1"/>
    </xf>
    <xf numFmtId="49" fontId="126" fillId="0" borderId="17" xfId="881" applyNumberFormat="1" applyFont="1" applyBorder="1" applyAlignment="1">
      <alignment horizontal="center" vertical="top" wrapText="1"/>
    </xf>
    <xf numFmtId="0" fontId="126" fillId="0" borderId="12" xfId="1" applyFont="1" applyFill="1" applyBorder="1" applyAlignment="1" applyProtection="1">
      <alignment horizontal="justify" vertical="top" wrapText="1"/>
      <protection locked="0"/>
    </xf>
    <xf numFmtId="0" fontId="126" fillId="0" borderId="16" xfId="1" applyFont="1" applyFill="1" applyBorder="1" applyAlignment="1" applyProtection="1">
      <alignment horizontal="justify" vertical="top" wrapText="1"/>
      <protection locked="0"/>
    </xf>
    <xf numFmtId="0" fontId="126" fillId="0" borderId="17" xfId="1" applyFont="1" applyFill="1" applyBorder="1" applyAlignment="1" applyProtection="1">
      <alignment horizontal="justify" vertical="top" wrapText="1"/>
      <protection locked="0"/>
    </xf>
    <xf numFmtId="0" fontId="126" fillId="0" borderId="12" xfId="881" applyFont="1" applyFill="1" applyBorder="1" applyAlignment="1">
      <alignment horizontal="left" vertical="top" wrapText="1"/>
    </xf>
    <xf numFmtId="0" fontId="126" fillId="0" borderId="16" xfId="881" applyFont="1" applyFill="1" applyBorder="1" applyAlignment="1">
      <alignment horizontal="left" vertical="top" wrapText="1"/>
    </xf>
    <xf numFmtId="0" fontId="126" fillId="0" borderId="17" xfId="881" applyFont="1" applyFill="1" applyBorder="1" applyAlignment="1">
      <alignment horizontal="left" vertical="top" wrapText="1"/>
    </xf>
    <xf numFmtId="0" fontId="126" fillId="0" borderId="12" xfId="881" applyFont="1" applyBorder="1" applyAlignment="1">
      <alignment horizontal="left" vertical="top" wrapText="1"/>
    </xf>
    <xf numFmtId="0" fontId="126" fillId="0" borderId="16" xfId="881" applyFont="1" applyBorder="1" applyAlignment="1">
      <alignment horizontal="left" vertical="top" wrapText="1"/>
    </xf>
    <xf numFmtId="0" fontId="126" fillId="0" borderId="17" xfId="881" applyFont="1" applyBorder="1" applyAlignment="1">
      <alignment horizontal="left" vertical="top" wrapText="1"/>
    </xf>
    <xf numFmtId="0" fontId="126" fillId="0" borderId="12" xfId="1" applyFont="1" applyBorder="1" applyAlignment="1" applyProtection="1">
      <alignment horizontal="center" vertical="top" wrapText="1"/>
      <protection locked="0"/>
    </xf>
    <xf numFmtId="0" fontId="126" fillId="0" borderId="16" xfId="1" applyFont="1" applyBorder="1" applyAlignment="1" applyProtection="1">
      <alignment horizontal="center" vertical="top" wrapText="1"/>
      <protection locked="0"/>
    </xf>
    <xf numFmtId="0" fontId="126" fillId="0" borderId="17" xfId="1" applyFont="1" applyBorder="1" applyAlignment="1" applyProtection="1">
      <alignment horizontal="center" vertical="top" wrapText="1"/>
      <protection locked="0"/>
    </xf>
    <xf numFmtId="0" fontId="128" fillId="0" borderId="12" xfId="1" applyFont="1" applyBorder="1" applyAlignment="1" applyProtection="1">
      <alignment horizontal="justify" vertical="top" wrapText="1"/>
      <protection locked="0"/>
    </xf>
    <xf numFmtId="0" fontId="128" fillId="0" borderId="16" xfId="1" applyFont="1" applyBorder="1" applyAlignment="1" applyProtection="1">
      <alignment horizontal="justify" vertical="top" wrapText="1"/>
      <protection locked="0"/>
    </xf>
    <xf numFmtId="0" fontId="128" fillId="0" borderId="17" xfId="1" applyFont="1" applyBorder="1" applyAlignment="1" applyProtection="1">
      <alignment horizontal="justify" vertical="top" wrapText="1"/>
      <protection locked="0"/>
    </xf>
    <xf numFmtId="0" fontId="126" fillId="0" borderId="1" xfId="1" applyFont="1" applyBorder="1" applyAlignment="1" applyProtection="1">
      <alignment horizontal="center" vertical="top" wrapText="1"/>
      <protection locked="0"/>
    </xf>
    <xf numFmtId="0" fontId="128" fillId="0" borderId="1" xfId="1" applyFont="1" applyBorder="1" applyAlignment="1" applyProtection="1">
      <alignment horizontal="center" vertical="center" wrapText="1"/>
      <protection locked="0"/>
    </xf>
    <xf numFmtId="49" fontId="123" fillId="0" borderId="1" xfId="881" applyNumberFormat="1" applyFont="1" applyBorder="1" applyAlignment="1">
      <alignment horizontal="center" vertical="center" wrapText="1"/>
    </xf>
    <xf numFmtId="4" fontId="126" fillId="0" borderId="1" xfId="881" applyNumberFormat="1" applyFont="1" applyBorder="1" applyAlignment="1">
      <alignment horizontal="center" vertical="center" wrapText="1"/>
    </xf>
    <xf numFmtId="49" fontId="126" fillId="0" borderId="1" xfId="881" applyNumberFormat="1" applyFont="1" applyBorder="1" applyAlignment="1">
      <alignment horizontal="center" vertical="center" wrapText="1"/>
    </xf>
    <xf numFmtId="0" fontId="126" fillId="0" borderId="1" xfId="881" applyFont="1" applyBorder="1" applyAlignment="1">
      <alignment horizontal="left" vertical="top" wrapText="1"/>
    </xf>
    <xf numFmtId="0" fontId="123" fillId="0" borderId="0" xfId="881" applyFont="1" applyAlignment="1">
      <alignment horizontal="center" vertical="center"/>
    </xf>
    <xf numFmtId="0" fontId="123" fillId="0" borderId="0" xfId="882" applyFont="1" applyAlignment="1">
      <alignment horizontal="center" vertical="center"/>
    </xf>
    <xf numFmtId="0" fontId="123" fillId="0" borderId="11" xfId="882" applyFont="1" applyBorder="1" applyAlignment="1">
      <alignment horizontal="center" vertical="center"/>
    </xf>
    <xf numFmtId="0" fontId="123" fillId="0" borderId="1" xfId="881" applyFont="1" applyBorder="1" applyAlignment="1">
      <alignment horizontal="center" vertical="center" wrapText="1"/>
    </xf>
    <xf numFmtId="0" fontId="123" fillId="0" borderId="1" xfId="881" applyFont="1" applyFill="1" applyBorder="1" applyAlignment="1">
      <alignment horizontal="center" vertical="center" wrapText="1"/>
    </xf>
    <xf numFmtId="16" fontId="123" fillId="0" borderId="1" xfId="881" applyNumberFormat="1" applyFont="1" applyBorder="1" applyAlignment="1">
      <alignment horizontal="center" vertical="top" wrapText="1"/>
    </xf>
    <xf numFmtId="49" fontId="126" fillId="0" borderId="1" xfId="881" applyNumberFormat="1" applyFont="1" applyBorder="1" applyAlignment="1">
      <alignment horizontal="center" vertical="top" wrapText="1"/>
    </xf>
    <xf numFmtId="0" fontId="126" fillId="0" borderId="1" xfId="882" applyFont="1" applyBorder="1" applyAlignment="1">
      <alignment horizontal="justify" vertical="top" wrapText="1"/>
    </xf>
    <xf numFmtId="0" fontId="126" fillId="0" borderId="12" xfId="882" applyFont="1" applyFill="1" applyBorder="1" applyAlignment="1">
      <alignment horizontal="center" vertical="top" wrapText="1"/>
    </xf>
    <xf numFmtId="0" fontId="126" fillId="0" borderId="17" xfId="882" applyFont="1" applyFill="1" applyBorder="1" applyAlignment="1">
      <alignment horizontal="center" vertical="top" wrapText="1"/>
    </xf>
    <xf numFmtId="0" fontId="126" fillId="0" borderId="12" xfId="882" applyFont="1" applyBorder="1" applyAlignment="1">
      <alignment horizontal="justify" vertical="top" wrapText="1"/>
    </xf>
    <xf numFmtId="0" fontId="126" fillId="0" borderId="17" xfId="882" applyFont="1" applyBorder="1" applyAlignment="1">
      <alignment horizontal="justify" vertical="top" wrapText="1"/>
    </xf>
    <xf numFmtId="0" fontId="134" fillId="0" borderId="1" xfId="1" applyFont="1" applyFill="1" applyBorder="1" applyAlignment="1" applyProtection="1">
      <alignment horizontal="justify" vertical="top" wrapText="1"/>
      <protection locked="0"/>
    </xf>
    <xf numFmtId="0" fontId="128" fillId="0" borderId="1" xfId="1" applyFont="1" applyBorder="1" applyAlignment="1" applyProtection="1">
      <alignment horizontal="justify" vertical="top" wrapText="1"/>
      <protection locked="0"/>
    </xf>
    <xf numFmtId="4" fontId="123" fillId="0" borderId="1" xfId="881" applyNumberFormat="1" applyFont="1" applyFill="1" applyBorder="1" applyAlignment="1">
      <alignment horizontal="center" vertical="center" wrapText="1"/>
    </xf>
    <xf numFmtId="0" fontId="26" fillId="0" borderId="20" xfId="881" applyFont="1" applyBorder="1" applyAlignment="1">
      <alignment horizontal="center" vertical="top" wrapText="1"/>
    </xf>
    <xf numFmtId="0" fontId="26" fillId="0" borderId="22" xfId="881" applyFont="1" applyBorder="1" applyAlignment="1">
      <alignment horizontal="center" vertical="top" wrapText="1"/>
    </xf>
    <xf numFmtId="0" fontId="26" fillId="0" borderId="21" xfId="881" applyFont="1" applyBorder="1" applyAlignment="1">
      <alignment horizontal="left" vertical="center" wrapText="1"/>
    </xf>
    <xf numFmtId="0" fontId="26" fillId="0" borderId="20" xfId="881" applyFont="1" applyBorder="1" applyAlignment="1">
      <alignment horizontal="left" vertical="center" wrapText="1"/>
    </xf>
    <xf numFmtId="4" fontId="26" fillId="0" borderId="21" xfId="881" applyNumberFormat="1" applyFont="1" applyBorder="1" applyAlignment="1">
      <alignment horizontal="justify" vertical="center" wrapText="1"/>
    </xf>
    <xf numFmtId="4" fontId="26" fillId="0" borderId="20" xfId="881" applyNumberFormat="1" applyFont="1" applyBorder="1" applyAlignment="1">
      <alignment horizontal="justify" vertical="center" wrapText="1"/>
    </xf>
    <xf numFmtId="4" fontId="126" fillId="0" borderId="1" xfId="881" applyNumberFormat="1" applyFont="1" applyBorder="1" applyAlignment="1">
      <alignment horizontal="center" vertical="top" wrapText="1"/>
    </xf>
    <xf numFmtId="0" fontId="126" fillId="0" borderId="16" xfId="882" applyFont="1" applyBorder="1" applyAlignment="1">
      <alignment horizontal="justify" vertical="top" wrapText="1"/>
    </xf>
    <xf numFmtId="0" fontId="126" fillId="0" borderId="12" xfId="882" applyFont="1" applyBorder="1" applyAlignment="1">
      <alignment horizontal="center" vertical="top" wrapText="1"/>
    </xf>
    <xf numFmtId="0" fontId="126" fillId="0" borderId="16" xfId="882" applyFont="1" applyBorder="1" applyAlignment="1">
      <alignment horizontal="center" vertical="top" wrapText="1"/>
    </xf>
    <xf numFmtId="0" fontId="126" fillId="0" borderId="17" xfId="882" applyFont="1" applyBorder="1" applyAlignment="1">
      <alignment horizontal="center" vertical="top" wrapText="1"/>
    </xf>
    <xf numFmtId="0" fontId="123" fillId="0" borderId="1" xfId="881" applyFont="1" applyFill="1" applyBorder="1" applyAlignment="1">
      <alignment horizontal="center" vertical="top" wrapText="1"/>
    </xf>
    <xf numFmtId="0" fontId="123" fillId="0" borderId="12" xfId="881" applyFont="1" applyBorder="1" applyAlignment="1">
      <alignment horizontal="left" vertical="top" wrapText="1"/>
    </xf>
    <xf numFmtId="0" fontId="123" fillId="0" borderId="16" xfId="881" applyFont="1" applyBorder="1" applyAlignment="1">
      <alignment horizontal="left" vertical="top" wrapText="1"/>
    </xf>
    <xf numFmtId="0" fontId="123" fillId="0" borderId="17" xfId="881" applyFont="1" applyBorder="1" applyAlignment="1">
      <alignment horizontal="left" vertical="top" wrapText="1"/>
    </xf>
    <xf numFmtId="4" fontId="126" fillId="0" borderId="12" xfId="881" applyNumberFormat="1" applyFont="1" applyBorder="1" applyAlignment="1">
      <alignment horizontal="center" vertical="top" wrapText="1"/>
    </xf>
    <xf numFmtId="4" fontId="126" fillId="0" borderId="16" xfId="881" applyNumberFormat="1" applyFont="1" applyBorder="1" applyAlignment="1">
      <alignment horizontal="center" vertical="top" wrapText="1"/>
    </xf>
    <xf numFmtId="4" fontId="126" fillId="0" borderId="17" xfId="881" applyNumberFormat="1" applyFont="1" applyBorder="1" applyAlignment="1">
      <alignment horizontal="center" vertical="top" wrapText="1"/>
    </xf>
    <xf numFmtId="0" fontId="126" fillId="0" borderId="1" xfId="881" applyFont="1" applyFill="1" applyBorder="1" applyAlignment="1">
      <alignment horizontal="left" vertical="top" wrapText="1"/>
    </xf>
    <xf numFmtId="0" fontId="123" fillId="0" borderId="1" xfId="881" applyFont="1" applyFill="1" applyBorder="1" applyAlignment="1">
      <alignment horizontal="left" vertical="top" wrapText="1"/>
    </xf>
    <xf numFmtId="4" fontId="123" fillId="0" borderId="1" xfId="881" applyNumberFormat="1" applyFont="1" applyBorder="1" applyAlignment="1">
      <alignment horizontal="center" vertical="center" wrapText="1"/>
    </xf>
    <xf numFmtId="0" fontId="126" fillId="0" borderId="12" xfId="881" applyFont="1" applyFill="1" applyBorder="1" applyAlignment="1">
      <alignment horizontal="justify" vertical="top" wrapText="1"/>
    </xf>
    <xf numFmtId="0" fontId="126" fillId="0" borderId="16" xfId="881" applyFont="1" applyFill="1" applyBorder="1" applyAlignment="1">
      <alignment horizontal="justify" vertical="top" wrapText="1"/>
    </xf>
    <xf numFmtId="0" fontId="126" fillId="0" borderId="17" xfId="881" applyFont="1" applyFill="1" applyBorder="1" applyAlignment="1">
      <alignment horizontal="justify" vertical="top" wrapText="1"/>
    </xf>
    <xf numFmtId="0" fontId="123" fillId="0" borderId="1" xfId="1" applyFont="1" applyBorder="1" applyAlignment="1">
      <alignment horizontal="center" vertical="center"/>
    </xf>
    <xf numFmtId="0" fontId="123" fillId="0" borderId="1" xfId="923" applyFont="1" applyBorder="1" applyAlignment="1">
      <alignment horizontal="center" vertical="center" wrapText="1"/>
    </xf>
    <xf numFmtId="0" fontId="135" fillId="3" borderId="1" xfId="1" applyFont="1" applyFill="1" applyBorder="1" applyAlignment="1">
      <alignment horizontal="center" vertical="center"/>
    </xf>
    <xf numFmtId="0" fontId="135" fillId="3" borderId="1" xfId="1" applyFont="1" applyFill="1" applyBorder="1" applyAlignment="1">
      <alignment horizontal="left" vertical="center" wrapText="1"/>
    </xf>
    <xf numFmtId="49" fontId="128" fillId="3" borderId="12" xfId="821" applyNumberFormat="1" applyFont="1" applyFill="1" applyBorder="1" applyAlignment="1">
      <alignment vertical="top" wrapText="1"/>
    </xf>
    <xf numFmtId="49" fontId="128" fillId="3" borderId="16" xfId="821" applyNumberFormat="1" applyFont="1" applyFill="1" applyBorder="1" applyAlignment="1">
      <alignment vertical="top" wrapText="1"/>
    </xf>
    <xf numFmtId="49" fontId="128" fillId="3" borderId="17" xfId="821" applyNumberFormat="1" applyFont="1" applyFill="1" applyBorder="1" applyAlignment="1">
      <alignment vertical="top" wrapText="1"/>
    </xf>
    <xf numFmtId="0" fontId="126" fillId="3" borderId="12" xfId="1" applyFont="1" applyFill="1" applyBorder="1" applyAlignment="1">
      <alignment vertical="top" wrapText="1"/>
    </xf>
    <xf numFmtId="0" fontId="126" fillId="3" borderId="16" xfId="1" applyFont="1" applyFill="1" applyBorder="1" applyAlignment="1">
      <alignment vertical="top" wrapText="1"/>
    </xf>
    <xf numFmtId="0" fontId="126" fillId="3" borderId="17" xfId="1" applyFont="1" applyFill="1" applyBorder="1" applyAlignment="1">
      <alignment vertical="top" wrapText="1"/>
    </xf>
    <xf numFmtId="167" fontId="128" fillId="3" borderId="12" xfId="821" applyNumberFormat="1" applyFont="1" applyFill="1" applyBorder="1" applyAlignment="1">
      <alignment horizontal="justify" vertical="top" wrapText="1"/>
    </xf>
    <xf numFmtId="167" fontId="128" fillId="3" borderId="16" xfId="821" applyNumberFormat="1" applyFont="1" applyFill="1" applyBorder="1" applyAlignment="1">
      <alignment horizontal="justify" vertical="top" wrapText="1"/>
    </xf>
    <xf numFmtId="167" fontId="128" fillId="3" borderId="17" xfId="821" applyNumberFormat="1" applyFont="1" applyFill="1" applyBorder="1" applyAlignment="1">
      <alignment horizontal="justify" vertical="top" wrapText="1"/>
    </xf>
    <xf numFmtId="0" fontId="123" fillId="3" borderId="1" xfId="1" applyFont="1" applyFill="1" applyBorder="1" applyAlignment="1">
      <alignment horizontal="center" vertical="center"/>
    </xf>
    <xf numFmtId="167" fontId="128" fillId="3" borderId="1" xfId="821" applyNumberFormat="1" applyFont="1" applyFill="1" applyBorder="1" applyAlignment="1">
      <alignment horizontal="justify" vertical="top" wrapText="1"/>
    </xf>
    <xf numFmtId="0" fontId="135" fillId="3" borderId="1" xfId="1" applyFont="1" applyFill="1" applyBorder="1" applyAlignment="1">
      <alignment horizontal="center" vertical="center" wrapText="1"/>
    </xf>
    <xf numFmtId="0" fontId="126" fillId="3" borderId="12" xfId="821" applyFont="1" applyFill="1" applyBorder="1" applyAlignment="1">
      <alignment horizontal="justify" vertical="center" wrapText="1"/>
    </xf>
    <xf numFmtId="0" fontId="126" fillId="3" borderId="16" xfId="821" applyFont="1" applyFill="1" applyBorder="1" applyAlignment="1">
      <alignment horizontal="justify" vertical="center" wrapText="1"/>
    </xf>
    <xf numFmtId="0" fontId="126" fillId="3" borderId="17" xfId="821" applyFont="1" applyFill="1" applyBorder="1" applyAlignment="1">
      <alignment horizontal="justify" vertical="center" wrapText="1"/>
    </xf>
    <xf numFmtId="168" fontId="126" fillId="3" borderId="1" xfId="1" applyNumberFormat="1" applyFont="1" applyFill="1" applyBorder="1" applyAlignment="1">
      <alignment horizontal="center" vertical="center" wrapText="1"/>
    </xf>
    <xf numFmtId="49" fontId="128" fillId="3" borderId="1" xfId="821" applyNumberFormat="1" applyFont="1" applyFill="1" applyBorder="1" applyAlignment="1">
      <alignment horizontal="center" vertical="center" wrapText="1"/>
    </xf>
    <xf numFmtId="0" fontId="123" fillId="3" borderId="1" xfId="1" applyFont="1" applyFill="1" applyBorder="1" applyAlignment="1">
      <alignment horizontal="left" vertical="center" wrapText="1"/>
    </xf>
    <xf numFmtId="0" fontId="123" fillId="3" borderId="12" xfId="821" applyFont="1" applyFill="1" applyBorder="1" applyAlignment="1">
      <alignment horizontal="center"/>
    </xf>
    <xf numFmtId="0" fontId="123" fillId="3" borderId="16" xfId="821" applyFont="1" applyFill="1" applyBorder="1" applyAlignment="1">
      <alignment horizontal="center"/>
    </xf>
    <xf numFmtId="0" fontId="123" fillId="3" borderId="17" xfId="821" applyFont="1" applyFill="1" applyBorder="1" applyAlignment="1">
      <alignment horizontal="center"/>
    </xf>
    <xf numFmtId="49" fontId="128" fillId="3" borderId="12" xfId="821" applyNumberFormat="1" applyFont="1" applyFill="1" applyBorder="1" applyAlignment="1">
      <alignment horizontal="center" vertical="top" wrapText="1"/>
    </xf>
    <xf numFmtId="49" fontId="128" fillId="3" borderId="16" xfId="821" applyNumberFormat="1" applyFont="1" applyFill="1" applyBorder="1" applyAlignment="1">
      <alignment horizontal="center" vertical="top" wrapText="1"/>
    </xf>
    <xf numFmtId="49" fontId="128" fillId="3" borderId="17" xfId="821" applyNumberFormat="1" applyFont="1" applyFill="1" applyBorder="1" applyAlignment="1">
      <alignment horizontal="center" vertical="top" wrapText="1"/>
    </xf>
    <xf numFmtId="0" fontId="126" fillId="3" borderId="12" xfId="1" applyFont="1" applyFill="1" applyBorder="1" applyAlignment="1">
      <alignment horizontal="left" vertical="top" wrapText="1"/>
    </xf>
    <xf numFmtId="0" fontId="126" fillId="3" borderId="16" xfId="1" applyFont="1" applyFill="1" applyBorder="1" applyAlignment="1">
      <alignment horizontal="left" vertical="top" wrapText="1"/>
    </xf>
    <xf numFmtId="0" fontId="126" fillId="3" borderId="17" xfId="1" applyFont="1" applyFill="1" applyBorder="1" applyAlignment="1">
      <alignment horizontal="left" vertical="top" wrapText="1"/>
    </xf>
    <xf numFmtId="168" fontId="126" fillId="3" borderId="12" xfId="1" applyNumberFormat="1" applyFont="1" applyFill="1" applyBorder="1" applyAlignment="1">
      <alignment horizontal="center" vertical="center" wrapText="1"/>
    </xf>
    <xf numFmtId="168" fontId="126" fillId="3" borderId="16" xfId="1" applyNumberFormat="1" applyFont="1" applyFill="1" applyBorder="1" applyAlignment="1">
      <alignment horizontal="center" vertical="center" wrapText="1"/>
    </xf>
    <xf numFmtId="168" fontId="126" fillId="3" borderId="17" xfId="1" applyNumberFormat="1" applyFont="1" applyFill="1" applyBorder="1" applyAlignment="1">
      <alignment horizontal="center" vertical="center" wrapText="1"/>
    </xf>
    <xf numFmtId="0" fontId="126" fillId="3" borderId="12" xfId="821" applyFont="1" applyFill="1" applyBorder="1" applyAlignment="1">
      <alignment horizontal="justify" vertical="top" wrapText="1"/>
    </xf>
    <xf numFmtId="0" fontId="126" fillId="3" borderId="16" xfId="821" applyFont="1" applyFill="1" applyBorder="1" applyAlignment="1">
      <alignment horizontal="justify" vertical="top" wrapText="1"/>
    </xf>
    <xf numFmtId="0" fontId="126" fillId="3" borderId="17" xfId="821" applyFont="1" applyFill="1" applyBorder="1" applyAlignment="1">
      <alignment horizontal="justify" vertical="top" wrapText="1"/>
    </xf>
    <xf numFmtId="49" fontId="128" fillId="3" borderId="1" xfId="821" applyNumberFormat="1" applyFont="1" applyFill="1" applyBorder="1" applyAlignment="1">
      <alignment horizontal="center" vertical="top" wrapText="1"/>
    </xf>
    <xf numFmtId="0" fontId="126" fillId="3" borderId="1" xfId="1" applyFont="1" applyFill="1" applyBorder="1" applyAlignment="1">
      <alignment horizontal="left" vertical="top" wrapText="1"/>
    </xf>
    <xf numFmtId="0" fontId="126" fillId="3" borderId="1" xfId="821" applyFont="1" applyFill="1" applyBorder="1" applyAlignment="1">
      <alignment horizontal="center" vertical="center" wrapText="1"/>
    </xf>
    <xf numFmtId="0" fontId="128" fillId="3" borderId="12" xfId="821" applyFont="1" applyFill="1" applyBorder="1" applyAlignment="1">
      <alignment horizontal="justify" vertical="top" wrapText="1"/>
    </xf>
    <xf numFmtId="0" fontId="128" fillId="3" borderId="16" xfId="821" applyFont="1" applyFill="1" applyBorder="1" applyAlignment="1">
      <alignment horizontal="justify" vertical="top" wrapText="1"/>
    </xf>
    <xf numFmtId="0" fontId="128" fillId="3" borderId="17" xfId="821" applyFont="1" applyFill="1" applyBorder="1" applyAlignment="1">
      <alignment horizontal="justify" vertical="top" wrapText="1"/>
    </xf>
    <xf numFmtId="0" fontId="127" fillId="3" borderId="1" xfId="821" applyFont="1" applyFill="1" applyBorder="1" applyAlignment="1">
      <alignment horizontal="center" vertical="center" wrapText="1"/>
    </xf>
    <xf numFmtId="49" fontId="127" fillId="3" borderId="1" xfId="821" applyNumberFormat="1" applyFont="1" applyFill="1" applyBorder="1" applyAlignment="1">
      <alignment horizontal="center" vertical="top" wrapText="1"/>
    </xf>
    <xf numFmtId="0" fontId="127" fillId="3" borderId="1" xfId="821" applyFont="1" applyFill="1" applyBorder="1" applyAlignment="1">
      <alignment horizontal="left" vertical="top" wrapText="1"/>
    </xf>
    <xf numFmtId="0" fontId="128" fillId="3" borderId="1" xfId="821" applyFont="1" applyFill="1" applyBorder="1" applyAlignment="1">
      <alignment horizontal="left" vertical="top" wrapText="1"/>
    </xf>
    <xf numFmtId="0" fontId="128" fillId="3" borderId="1" xfId="821" applyFont="1" applyFill="1" applyBorder="1" applyAlignment="1">
      <alignment horizontal="justify" vertical="top" wrapText="1"/>
    </xf>
    <xf numFmtId="1" fontId="123" fillId="0" borderId="0" xfId="902" applyNumberFormat="1" applyFont="1" applyFill="1" applyAlignment="1">
      <alignment horizontal="center" vertical="center" wrapText="1"/>
    </xf>
    <xf numFmtId="0" fontId="123" fillId="0" borderId="0" xfId="902" applyFont="1" applyFill="1" applyAlignment="1">
      <alignment horizontal="center" vertical="center" wrapText="1"/>
    </xf>
    <xf numFmtId="0" fontId="128" fillId="3" borderId="1" xfId="821" applyFont="1" applyFill="1" applyBorder="1" applyAlignment="1">
      <alignment horizontal="center" vertical="center" wrapText="1"/>
    </xf>
    <xf numFmtId="168" fontId="128" fillId="3" borderId="1" xfId="821" applyNumberFormat="1" applyFont="1" applyFill="1" applyBorder="1" applyAlignment="1">
      <alignment horizontal="justify" vertical="top" wrapText="1"/>
    </xf>
    <xf numFmtId="167" fontId="127" fillId="3" borderId="12" xfId="821" applyNumberFormat="1" applyFont="1" applyFill="1" applyBorder="1" applyAlignment="1">
      <alignment horizontal="center" vertical="center" wrapText="1"/>
    </xf>
    <xf numFmtId="167" fontId="127" fillId="3" borderId="16" xfId="821" applyNumberFormat="1" applyFont="1" applyFill="1" applyBorder="1" applyAlignment="1">
      <alignment horizontal="center" vertical="center" wrapText="1"/>
    </xf>
    <xf numFmtId="167" fontId="127" fillId="3" borderId="17" xfId="821" applyNumberFormat="1" applyFont="1" applyFill="1" applyBorder="1" applyAlignment="1">
      <alignment horizontal="center" vertical="center" wrapText="1"/>
    </xf>
    <xf numFmtId="0" fontId="123" fillId="3" borderId="12" xfId="821" applyFont="1" applyFill="1" applyBorder="1" applyAlignment="1">
      <alignment horizontal="center" vertical="center" wrapText="1"/>
    </xf>
    <xf numFmtId="0" fontId="123" fillId="3" borderId="16" xfId="821" applyFont="1" applyFill="1" applyBorder="1" applyAlignment="1">
      <alignment horizontal="center" vertical="center" wrapText="1"/>
    </xf>
    <xf numFmtId="0" fontId="123" fillId="3" borderId="17" xfId="821" applyFont="1" applyFill="1" applyBorder="1" applyAlignment="1">
      <alignment horizontal="center" vertical="center" wrapText="1"/>
    </xf>
    <xf numFmtId="167" fontId="128" fillId="3" borderId="1" xfId="821" applyNumberFormat="1" applyFont="1" applyFill="1" applyBorder="1" applyAlignment="1">
      <alignment horizontal="center" vertical="top" wrapText="1"/>
    </xf>
    <xf numFmtId="0" fontId="126" fillId="3" borderId="1" xfId="821" applyFont="1" applyFill="1" applyBorder="1" applyAlignment="1">
      <alignment horizontal="center" vertical="top" wrapText="1"/>
    </xf>
    <xf numFmtId="0" fontId="127" fillId="3" borderId="1" xfId="821" applyFont="1" applyFill="1" applyBorder="1" applyAlignment="1">
      <alignment vertical="top" wrapText="1"/>
    </xf>
    <xf numFmtId="0" fontId="127" fillId="3" borderId="1" xfId="821" applyFont="1" applyFill="1" applyBorder="1" applyAlignment="1">
      <alignment horizontal="left" vertical="center" wrapText="1"/>
    </xf>
    <xf numFmtId="0" fontId="128" fillId="3" borderId="1" xfId="821" applyFont="1" applyFill="1" applyBorder="1" applyAlignment="1">
      <alignment vertical="top" wrapText="1"/>
    </xf>
    <xf numFmtId="168" fontId="126" fillId="3" borderId="1" xfId="1" applyNumberFormat="1" applyFont="1" applyFill="1" applyBorder="1" applyAlignment="1">
      <alignment vertical="center" wrapText="1"/>
    </xf>
    <xf numFmtId="0" fontId="135" fillId="3" borderId="0" xfId="1267" applyFont="1" applyFill="1" applyBorder="1" applyAlignment="1">
      <alignment horizontal="center" vertical="center" wrapText="1"/>
    </xf>
    <xf numFmtId="0" fontId="135" fillId="3" borderId="0" xfId="1267" applyFont="1" applyFill="1" applyBorder="1" applyAlignment="1">
      <alignment horizontal="center" vertical="center"/>
    </xf>
    <xf numFmtId="0" fontId="135" fillId="0" borderId="1" xfId="1267" applyFont="1" applyFill="1" applyBorder="1" applyAlignment="1">
      <alignment horizontal="center" vertical="center"/>
    </xf>
    <xf numFmtId="0" fontId="131" fillId="3" borderId="12" xfId="1267" applyFont="1" applyFill="1" applyBorder="1" applyAlignment="1">
      <alignment horizontal="justify" vertical="top" wrapText="1"/>
    </xf>
    <xf numFmtId="0" fontId="131" fillId="3" borderId="17" xfId="1267" applyFont="1" applyFill="1" applyBorder="1" applyAlignment="1">
      <alignment horizontal="justify" vertical="top" wrapText="1"/>
    </xf>
    <xf numFmtId="49" fontId="123" fillId="0" borderId="1" xfId="1" applyNumberFormat="1" applyFont="1" applyBorder="1" applyAlignment="1">
      <alignment horizontal="center" vertical="center" wrapText="1"/>
    </xf>
    <xf numFmtId="0" fontId="123" fillId="0" borderId="11" xfId="1" applyFont="1" applyBorder="1" applyAlignment="1">
      <alignment horizontal="center" vertical="center" wrapText="1"/>
    </xf>
    <xf numFmtId="168" fontId="123" fillId="0" borderId="12" xfId="1" applyNumberFormat="1" applyFont="1" applyBorder="1" applyAlignment="1">
      <alignment horizontal="center" vertical="center" wrapText="1"/>
    </xf>
    <xf numFmtId="168" fontId="123" fillId="0" borderId="16" xfId="1" applyNumberFormat="1" applyFont="1" applyBorder="1" applyAlignment="1">
      <alignment horizontal="center" vertical="center" wrapText="1"/>
    </xf>
    <xf numFmtId="168" fontId="123" fillId="0" borderId="17" xfId="1" applyNumberFormat="1" applyFont="1" applyBorder="1" applyAlignment="1">
      <alignment horizontal="center" vertical="center" wrapText="1"/>
    </xf>
    <xf numFmtId="49" fontId="127" fillId="0" borderId="1" xfId="1" applyNumberFormat="1" applyFont="1" applyBorder="1" applyAlignment="1" applyProtection="1">
      <alignment horizontal="center" vertical="top" wrapText="1"/>
      <protection locked="0"/>
    </xf>
    <xf numFmtId="49" fontId="128" fillId="0" borderId="1" xfId="1" applyNumberFormat="1" applyFont="1" applyBorder="1" applyAlignment="1" applyProtection="1">
      <alignment horizontal="center" vertical="top" wrapText="1"/>
      <protection locked="0"/>
    </xf>
    <xf numFmtId="4" fontId="126" fillId="0" borderId="1" xfId="1" applyNumberFormat="1" applyFont="1" applyBorder="1" applyAlignment="1" applyProtection="1">
      <alignment horizontal="left" vertical="top" wrapText="1"/>
      <protection locked="0"/>
    </xf>
    <xf numFmtId="49" fontId="123" fillId="0" borderId="12" xfId="1" applyNumberFormat="1" applyFont="1" applyBorder="1" applyAlignment="1">
      <alignment horizontal="center" vertical="center" wrapText="1"/>
    </xf>
    <xf numFmtId="49" fontId="123" fillId="0" borderId="16" xfId="1" applyNumberFormat="1" applyFont="1" applyBorder="1" applyAlignment="1">
      <alignment horizontal="center" vertical="center" wrapText="1"/>
    </xf>
    <xf numFmtId="49" fontId="123" fillId="0" borderId="17" xfId="1" applyNumberFormat="1" applyFont="1" applyBorder="1" applyAlignment="1">
      <alignment horizontal="center" vertical="center" wrapText="1"/>
    </xf>
    <xf numFmtId="0" fontId="136" fillId="0" borderId="1" xfId="1" applyFont="1" applyBorder="1" applyAlignment="1">
      <alignment horizontal="justify" vertical="top" wrapText="1"/>
    </xf>
    <xf numFmtId="49" fontId="123" fillId="0" borderId="1" xfId="1" applyNumberFormat="1" applyFont="1" applyBorder="1" applyAlignment="1">
      <alignment horizontal="center" vertical="top" wrapText="1"/>
    </xf>
    <xf numFmtId="168" fontId="137" fillId="0" borderId="1" xfId="1" applyNumberFormat="1" applyFont="1" applyBorder="1" applyAlignment="1">
      <alignment horizontal="center" vertical="top" wrapText="1"/>
    </xf>
    <xf numFmtId="0" fontId="136" fillId="0" borderId="1" xfId="1" applyFont="1" applyBorder="1" applyAlignment="1">
      <alignment horizontal="left" vertical="top" wrapText="1"/>
    </xf>
    <xf numFmtId="168" fontId="126" fillId="0" borderId="1" xfId="1" applyNumberFormat="1" applyFont="1" applyBorder="1" applyAlignment="1">
      <alignment horizontal="justify" vertical="center" wrapText="1"/>
    </xf>
    <xf numFmtId="0" fontId="136" fillId="0" borderId="1" xfId="1" applyFont="1" applyBorder="1" applyAlignment="1">
      <alignment horizontal="justify" vertical="center" wrapText="1"/>
    </xf>
    <xf numFmtId="2" fontId="123" fillId="0" borderId="1" xfId="1" applyNumberFormat="1" applyFont="1" applyBorder="1" applyAlignment="1">
      <alignment horizontal="center" vertical="center" wrapText="1"/>
    </xf>
    <xf numFmtId="49" fontId="126" fillId="0" borderId="1" xfId="1" applyNumberFormat="1" applyFont="1" applyBorder="1" applyAlignment="1">
      <alignment horizontal="center" vertical="top" wrapText="1"/>
    </xf>
    <xf numFmtId="0" fontId="136" fillId="0" borderId="1" xfId="1" applyFont="1" applyBorder="1" applyAlignment="1">
      <alignment horizontal="center" vertical="top" wrapText="1"/>
    </xf>
    <xf numFmtId="168" fontId="126" fillId="0" borderId="12" xfId="1" applyNumberFormat="1" applyFont="1" applyBorder="1" applyAlignment="1">
      <alignment horizontal="center" vertical="center" wrapText="1"/>
    </xf>
    <xf numFmtId="168" fontId="126" fillId="0" borderId="16" xfId="1" applyNumberFormat="1" applyFont="1" applyBorder="1" applyAlignment="1">
      <alignment horizontal="center" vertical="center" wrapText="1"/>
    </xf>
    <xf numFmtId="168" fontId="126" fillId="0" borderId="17" xfId="1" applyNumberFormat="1" applyFont="1" applyBorder="1" applyAlignment="1">
      <alignment horizontal="center" vertical="center" wrapText="1"/>
    </xf>
    <xf numFmtId="49" fontId="128" fillId="0" borderId="12" xfId="1" applyNumberFormat="1" applyFont="1" applyBorder="1" applyAlignment="1" applyProtection="1">
      <alignment horizontal="center" vertical="top" wrapText="1"/>
      <protection locked="0"/>
    </xf>
    <xf numFmtId="49" fontId="128" fillId="0" borderId="17" xfId="1" applyNumberFormat="1" applyFont="1" applyBorder="1" applyAlignment="1" applyProtection="1">
      <alignment horizontal="center" vertical="top" wrapText="1"/>
      <protection locked="0"/>
    </xf>
    <xf numFmtId="4" fontId="126" fillId="0" borderId="12" xfId="1" applyNumberFormat="1" applyFont="1" applyBorder="1" applyAlignment="1" applyProtection="1">
      <alignment horizontal="left" vertical="top" wrapText="1"/>
      <protection locked="0"/>
    </xf>
    <xf numFmtId="4" fontId="126" fillId="0" borderId="17" xfId="1" applyNumberFormat="1" applyFont="1" applyBorder="1" applyAlignment="1" applyProtection="1">
      <alignment horizontal="left" vertical="top" wrapText="1"/>
      <protection locked="0"/>
    </xf>
    <xf numFmtId="2" fontId="126" fillId="0" borderId="12" xfId="1" applyNumberFormat="1" applyFont="1" applyBorder="1" applyAlignment="1">
      <alignment horizontal="left" vertical="top" wrapText="1"/>
    </xf>
    <xf numFmtId="2" fontId="126" fillId="0" borderId="17" xfId="1" applyNumberFormat="1" applyFont="1" applyBorder="1" applyAlignment="1">
      <alignment horizontal="left" vertical="top" wrapText="1"/>
    </xf>
    <xf numFmtId="4" fontId="126" fillId="0" borderId="12" xfId="1" applyNumberFormat="1" applyFont="1" applyBorder="1" applyAlignment="1">
      <alignment horizontal="center" vertical="center" wrapText="1"/>
    </xf>
    <xf numFmtId="4" fontId="126" fillId="0" borderId="17" xfId="1" applyNumberFormat="1" applyFont="1" applyBorder="1" applyAlignment="1">
      <alignment horizontal="center" vertical="center" wrapText="1"/>
    </xf>
    <xf numFmtId="49" fontId="126" fillId="0" borderId="12" xfId="1" applyNumberFormat="1" applyFont="1" applyBorder="1" applyAlignment="1">
      <alignment horizontal="justify" vertical="top" wrapText="1"/>
    </xf>
    <xf numFmtId="49" fontId="126" fillId="0" borderId="17" xfId="1" applyNumberFormat="1" applyFont="1" applyBorder="1" applyAlignment="1">
      <alignment horizontal="justify" vertical="top" wrapText="1"/>
    </xf>
    <xf numFmtId="0" fontId="126" fillId="0" borderId="12" xfId="1" applyFont="1" applyFill="1" applyBorder="1" applyAlignment="1">
      <alignment horizontal="center" vertical="top" wrapText="1"/>
    </xf>
    <xf numFmtId="0" fontId="126" fillId="0" borderId="17" xfId="1" applyFont="1" applyFill="1" applyBorder="1" applyAlignment="1">
      <alignment horizontal="center" vertical="top" wrapText="1"/>
    </xf>
    <xf numFmtId="168" fontId="137" fillId="0" borderId="12" xfId="1" applyNumberFormat="1" applyFont="1" applyBorder="1" applyAlignment="1">
      <alignment horizontal="center" vertical="center" wrapText="1"/>
    </xf>
    <xf numFmtId="168" fontId="137" fillId="0" borderId="16" xfId="1" applyNumberFormat="1" applyFont="1" applyBorder="1" applyAlignment="1">
      <alignment horizontal="center" vertical="center" wrapText="1"/>
    </xf>
    <xf numFmtId="168" fontId="137" fillId="0" borderId="17" xfId="1" applyNumberFormat="1" applyFont="1" applyBorder="1" applyAlignment="1">
      <alignment horizontal="center" vertical="center" wrapText="1"/>
    </xf>
    <xf numFmtId="0" fontId="123" fillId="0" borderId="13" xfId="1" applyFont="1" applyFill="1" applyBorder="1" applyAlignment="1">
      <alignment horizontal="center" vertical="center"/>
    </xf>
    <xf numFmtId="0" fontId="126" fillId="0" borderId="14" xfId="1" applyFont="1" applyFill="1" applyBorder="1" applyAlignment="1">
      <alignment horizontal="center" vertical="center"/>
    </xf>
    <xf numFmtId="0" fontId="126" fillId="0" borderId="15" xfId="1" applyFont="1" applyFill="1" applyBorder="1" applyAlignment="1">
      <alignment horizontal="center" vertical="center"/>
    </xf>
    <xf numFmtId="0" fontId="126" fillId="0" borderId="0" xfId="1" applyFont="1" applyAlignment="1">
      <alignment horizontal="right" wrapText="1"/>
    </xf>
    <xf numFmtId="0" fontId="126" fillId="0" borderId="0" xfId="1" applyFont="1" applyAlignment="1">
      <alignment horizontal="right"/>
    </xf>
    <xf numFmtId="0" fontId="123" fillId="0" borderId="0" xfId="1" applyFont="1" applyBorder="1" applyAlignment="1">
      <alignment horizontal="center"/>
    </xf>
    <xf numFmtId="0" fontId="126" fillId="0" borderId="1" xfId="1" applyFont="1" applyFill="1" applyBorder="1" applyAlignment="1">
      <alignment horizontal="center" vertical="center"/>
    </xf>
    <xf numFmtId="0" fontId="126" fillId="0" borderId="1" xfId="1" applyFont="1" applyFill="1" applyBorder="1" applyAlignment="1">
      <alignment horizontal="left" vertical="center" wrapText="1"/>
    </xf>
    <xf numFmtId="1" fontId="123" fillId="3" borderId="0" xfId="1" applyNumberFormat="1" applyFont="1" applyFill="1" applyBorder="1" applyAlignment="1">
      <alignment horizontal="center" vertical="center" wrapText="1"/>
    </xf>
    <xf numFmtId="0" fontId="135" fillId="3" borderId="0" xfId="1" applyFont="1" applyFill="1" applyAlignment="1">
      <alignment horizontal="center" vertical="center" wrapText="1"/>
    </xf>
    <xf numFmtId="0" fontId="123" fillId="3" borderId="0" xfId="902" applyFont="1" applyFill="1" applyAlignment="1">
      <alignment horizontal="center" vertical="center" wrapText="1"/>
    </xf>
    <xf numFmtId="0" fontId="131" fillId="3" borderId="1" xfId="1" applyFont="1" applyFill="1" applyBorder="1" applyAlignment="1">
      <alignment horizontal="center"/>
    </xf>
    <xf numFmtId="167" fontId="135" fillId="3" borderId="1" xfId="1" applyNumberFormat="1" applyFont="1" applyFill="1" applyBorder="1" applyAlignment="1">
      <alignment horizontal="left" vertical="center"/>
    </xf>
    <xf numFmtId="167" fontId="135" fillId="3" borderId="1" xfId="1" applyNumberFormat="1" applyFont="1" applyFill="1" applyBorder="1" applyAlignment="1">
      <alignment horizontal="center" vertical="center" wrapText="1"/>
    </xf>
    <xf numFmtId="167" fontId="135" fillId="3" borderId="1" xfId="1" applyNumberFormat="1" applyFont="1" applyFill="1" applyBorder="1" applyAlignment="1">
      <alignment horizontal="center"/>
    </xf>
    <xf numFmtId="167" fontId="135" fillId="3" borderId="1" xfId="1" applyNumberFormat="1" applyFont="1" applyFill="1" applyBorder="1" applyAlignment="1">
      <alignment vertical="center" wrapText="1"/>
    </xf>
    <xf numFmtId="167" fontId="131" fillId="3" borderId="1" xfId="1" applyNumberFormat="1" applyFont="1" applyFill="1" applyBorder="1" applyAlignment="1">
      <alignment horizontal="center" vertical="center" wrapText="1"/>
    </xf>
    <xf numFmtId="167" fontId="131" fillId="3" borderId="1" xfId="1" applyNumberFormat="1" applyFont="1" applyFill="1" applyBorder="1" applyAlignment="1">
      <alignment horizontal="center" vertical="center"/>
    </xf>
    <xf numFmtId="167" fontId="131" fillId="3" borderId="1" xfId="1" applyNumberFormat="1" applyFont="1" applyFill="1" applyBorder="1" applyAlignment="1">
      <alignment vertical="center" wrapText="1"/>
    </xf>
    <xf numFmtId="167" fontId="131" fillId="3" borderId="1" xfId="1" applyNumberFormat="1" applyFont="1" applyFill="1" applyBorder="1" applyAlignment="1">
      <alignment horizontal="justify" vertical="top" wrapText="1"/>
    </xf>
    <xf numFmtId="167" fontId="131" fillId="3" borderId="1" xfId="1" applyNumberFormat="1" applyFont="1" applyFill="1" applyBorder="1" applyAlignment="1">
      <alignment horizontal="justify" vertical="center" wrapText="1"/>
    </xf>
    <xf numFmtId="167" fontId="135" fillId="3" borderId="1" xfId="1" applyNumberFormat="1" applyFont="1" applyFill="1" applyBorder="1" applyAlignment="1">
      <alignment horizontal="left" vertical="center" wrapText="1"/>
    </xf>
    <xf numFmtId="167" fontId="135" fillId="3" borderId="1" xfId="1" applyNumberFormat="1" applyFont="1" applyFill="1" applyBorder="1" applyAlignment="1">
      <alignment horizontal="center" vertical="center"/>
    </xf>
    <xf numFmtId="0" fontId="127" fillId="3" borderId="1" xfId="1030" applyFont="1" applyFill="1" applyBorder="1" applyAlignment="1">
      <alignment horizontal="left" vertical="center" wrapText="1"/>
    </xf>
    <xf numFmtId="0" fontId="127" fillId="3" borderId="0" xfId="1" applyFont="1" applyFill="1" applyAlignment="1">
      <alignment horizontal="center" vertical="center" shrinkToFit="1"/>
    </xf>
    <xf numFmtId="0" fontId="123" fillId="3" borderId="0" xfId="1030" applyFont="1" applyFill="1" applyBorder="1" applyAlignment="1">
      <alignment horizontal="center" vertical="center" wrapText="1"/>
    </xf>
    <xf numFmtId="0" fontId="123" fillId="3" borderId="0" xfId="1030" applyFont="1" applyFill="1" applyBorder="1" applyAlignment="1">
      <alignment horizontal="center" vertical="center"/>
    </xf>
    <xf numFmtId="0" fontId="131" fillId="3" borderId="1" xfId="1" applyFont="1" applyFill="1" applyBorder="1" applyAlignment="1">
      <alignment horizontal="center" vertical="center" wrapText="1"/>
    </xf>
    <xf numFmtId="0" fontId="123" fillId="3" borderId="13" xfId="1" applyFont="1" applyFill="1" applyBorder="1" applyAlignment="1">
      <alignment horizontal="left" vertical="center"/>
    </xf>
    <xf numFmtId="0" fontId="123" fillId="3" borderId="14" xfId="1" applyFont="1" applyFill="1" applyBorder="1" applyAlignment="1">
      <alignment horizontal="left" vertical="center"/>
    </xf>
    <xf numFmtId="0" fontId="123" fillId="3" borderId="15" xfId="1" applyFont="1" applyFill="1" applyBorder="1" applyAlignment="1">
      <alignment horizontal="left" vertical="center"/>
    </xf>
    <xf numFmtId="0" fontId="135" fillId="3" borderId="0" xfId="1263" applyFont="1" applyFill="1" applyAlignment="1">
      <alignment horizontal="center" vertical="center" wrapText="1"/>
    </xf>
    <xf numFmtId="0" fontId="135" fillId="3" borderId="0" xfId="1263" applyFont="1" applyFill="1" applyBorder="1" applyAlignment="1">
      <alignment horizontal="center" vertical="center"/>
    </xf>
    <xf numFmtId="0" fontId="135" fillId="3" borderId="1" xfId="1263" applyFont="1" applyFill="1" applyBorder="1" applyAlignment="1">
      <alignment horizontal="center" vertical="center" wrapText="1"/>
    </xf>
    <xf numFmtId="0" fontId="131" fillId="3" borderId="1" xfId="1263" applyFont="1" applyFill="1" applyBorder="1" applyAlignment="1">
      <alignment horizontal="center" vertical="center"/>
    </xf>
    <xf numFmtId="0" fontId="131" fillId="3" borderId="1" xfId="1263" applyFont="1" applyFill="1" applyBorder="1" applyAlignment="1">
      <alignment horizontal="left" vertical="center" wrapText="1"/>
    </xf>
    <xf numFmtId="0" fontId="130" fillId="3" borderId="1" xfId="1263" applyFont="1" applyFill="1" applyBorder="1" applyAlignment="1">
      <alignment horizontal="left" vertical="center" wrapText="1"/>
    </xf>
    <xf numFmtId="168" fontId="130" fillId="3" borderId="1" xfId="1263" applyNumberFormat="1" applyFont="1" applyFill="1" applyBorder="1" applyAlignment="1">
      <alignment horizontal="center" vertical="center" wrapText="1"/>
    </xf>
    <xf numFmtId="168" fontId="131" fillId="3" borderId="1" xfId="1263" applyNumberFormat="1" applyFont="1" applyFill="1" applyBorder="1" applyAlignment="1">
      <alignment horizontal="center" vertical="center"/>
    </xf>
    <xf numFmtId="168" fontId="131" fillId="0" borderId="1" xfId="1263" applyNumberFormat="1" applyFont="1" applyFill="1" applyBorder="1" applyAlignment="1">
      <alignment horizontal="left" vertical="top" wrapText="1"/>
    </xf>
    <xf numFmtId="0" fontId="131" fillId="3" borderId="1" xfId="1263" applyFont="1" applyFill="1" applyBorder="1" applyAlignment="1">
      <alignment horizontal="justify" vertical="top" wrapText="1"/>
    </xf>
    <xf numFmtId="0" fontId="131" fillId="3" borderId="1" xfId="1263" applyFont="1" applyFill="1" applyBorder="1" applyAlignment="1">
      <alignment horizontal="left" vertical="top" wrapText="1"/>
    </xf>
    <xf numFmtId="0" fontId="135" fillId="3" borderId="1" xfId="1263" applyFont="1" applyFill="1" applyBorder="1" applyAlignment="1">
      <alignment horizontal="center" vertical="center"/>
    </xf>
    <xf numFmtId="0" fontId="129" fillId="3" borderId="1" xfId="1263" applyFont="1" applyFill="1" applyBorder="1" applyAlignment="1">
      <alignment horizontal="left" vertical="center" wrapText="1"/>
    </xf>
    <xf numFmtId="0" fontId="131" fillId="0" borderId="1" xfId="1263" applyFont="1" applyFill="1" applyBorder="1" applyAlignment="1">
      <alignment horizontal="justify" vertical="top" wrapText="1"/>
    </xf>
    <xf numFmtId="0" fontId="135" fillId="3" borderId="12" xfId="1263" applyFont="1" applyFill="1" applyBorder="1" applyAlignment="1">
      <alignment horizontal="center" vertical="center"/>
    </xf>
    <xf numFmtId="0" fontId="135" fillId="3" borderId="16" xfId="1263" applyFont="1" applyFill="1" applyBorder="1" applyAlignment="1">
      <alignment horizontal="center" vertical="center"/>
    </xf>
    <xf numFmtId="0" fontId="135" fillId="3" borderId="17" xfId="1263" applyFont="1" applyFill="1" applyBorder="1" applyAlignment="1">
      <alignment horizontal="center" vertical="center"/>
    </xf>
    <xf numFmtId="0" fontId="131" fillId="0" borderId="1" xfId="1263" applyFont="1" applyFill="1" applyBorder="1"/>
    <xf numFmtId="0" fontId="135" fillId="3" borderId="1" xfId="1263" applyFont="1" applyFill="1" applyBorder="1" applyAlignment="1">
      <alignment vertical="center" wrapText="1"/>
    </xf>
    <xf numFmtId="0" fontId="131" fillId="3" borderId="1" xfId="1263" applyFont="1" applyFill="1" applyBorder="1"/>
    <xf numFmtId="0" fontId="123" fillId="3" borderId="0" xfId="1030" applyFont="1" applyFill="1" applyBorder="1" applyAlignment="1">
      <alignment horizontal="center"/>
    </xf>
    <xf numFmtId="1" fontId="129" fillId="3" borderId="1" xfId="1029" applyNumberFormat="1" applyFont="1" applyFill="1" applyBorder="1" applyAlignment="1">
      <alignment horizontal="left" vertical="center" wrapText="1"/>
    </xf>
    <xf numFmtId="167" fontId="126" fillId="0" borderId="1" xfId="1" applyNumberFormat="1" applyFont="1" applyFill="1" applyBorder="1" applyAlignment="1">
      <alignment horizontal="justify" vertical="top" wrapText="1"/>
    </xf>
    <xf numFmtId="167" fontId="126" fillId="0" borderId="1" xfId="1" applyNumberFormat="1" applyFont="1" applyFill="1" applyBorder="1" applyAlignment="1">
      <alignment horizontal="justify" vertical="top"/>
    </xf>
    <xf numFmtId="0" fontId="123" fillId="0" borderId="0" xfId="1" applyFont="1" applyFill="1" applyAlignment="1">
      <alignment horizontal="center" vertical="center" wrapText="1"/>
    </xf>
    <xf numFmtId="49" fontId="123" fillId="0" borderId="1" xfId="1" applyNumberFormat="1" applyFont="1" applyFill="1" applyBorder="1" applyAlignment="1">
      <alignment horizontal="center" vertical="top"/>
    </xf>
    <xf numFmtId="0" fontId="123" fillId="0" borderId="1" xfId="1" applyFont="1" applyFill="1" applyBorder="1" applyAlignment="1">
      <alignment horizontal="left" vertical="top" wrapText="1"/>
    </xf>
    <xf numFmtId="167" fontId="123" fillId="0" borderId="12" xfId="1" applyNumberFormat="1" applyFont="1" applyFill="1" applyBorder="1" applyAlignment="1">
      <alignment horizontal="center" vertical="top"/>
    </xf>
    <xf numFmtId="167" fontId="123" fillId="0" borderId="16" xfId="1" applyNumberFormat="1" applyFont="1" applyFill="1" applyBorder="1" applyAlignment="1">
      <alignment horizontal="center" vertical="top"/>
    </xf>
    <xf numFmtId="167" fontId="123" fillId="0" borderId="17" xfId="1" applyNumberFormat="1" applyFont="1" applyFill="1" applyBorder="1" applyAlignment="1">
      <alignment horizontal="center" vertical="top"/>
    </xf>
    <xf numFmtId="49" fontId="126" fillId="0" borderId="12" xfId="1" applyNumberFormat="1" applyFont="1" applyFill="1" applyBorder="1" applyAlignment="1">
      <alignment horizontal="center" vertical="top"/>
    </xf>
    <xf numFmtId="49" fontId="126" fillId="0" borderId="16" xfId="1" applyNumberFormat="1" applyFont="1" applyFill="1" applyBorder="1" applyAlignment="1">
      <alignment horizontal="center" vertical="top"/>
    </xf>
    <xf numFmtId="49" fontId="126" fillId="0" borderId="17" xfId="1" applyNumberFormat="1" applyFont="1" applyFill="1" applyBorder="1" applyAlignment="1">
      <alignment horizontal="center" vertical="top"/>
    </xf>
    <xf numFmtId="167" fontId="126" fillId="0" borderId="12" xfId="1" applyNumberFormat="1" applyFont="1" applyFill="1" applyBorder="1" applyAlignment="1">
      <alignment horizontal="justify" vertical="top" wrapText="1"/>
    </xf>
    <xf numFmtId="167" fontId="126" fillId="0" borderId="16" xfId="1" applyNumberFormat="1" applyFont="1" applyFill="1" applyBorder="1" applyAlignment="1">
      <alignment horizontal="justify" vertical="top" wrapText="1"/>
    </xf>
    <xf numFmtId="167" fontId="126" fillId="0" borderId="17" xfId="1" applyNumberFormat="1" applyFont="1" applyFill="1" applyBorder="1" applyAlignment="1">
      <alignment horizontal="justify" vertical="top" wrapText="1"/>
    </xf>
    <xf numFmtId="167" fontId="126" fillId="0" borderId="13" xfId="1" applyNumberFormat="1" applyFont="1" applyFill="1" applyBorder="1" applyAlignment="1">
      <alignment horizontal="left" vertical="top" wrapText="1"/>
    </xf>
    <xf numFmtId="167" fontId="126" fillId="0" borderId="14" xfId="1" applyNumberFormat="1" applyFont="1" applyFill="1" applyBorder="1" applyAlignment="1">
      <alignment horizontal="left" vertical="top"/>
    </xf>
    <xf numFmtId="167" fontId="126" fillId="0" borderId="15" xfId="1" applyNumberFormat="1" applyFont="1" applyFill="1" applyBorder="1" applyAlignment="1">
      <alignment horizontal="left" vertical="top"/>
    </xf>
    <xf numFmtId="167" fontId="131" fillId="0" borderId="13" xfId="1264" applyNumberFormat="1" applyFont="1" applyFill="1" applyBorder="1" applyAlignment="1">
      <alignment horizontal="left" vertical="top" wrapText="1"/>
    </xf>
    <xf numFmtId="167" fontId="131" fillId="0" borderId="14" xfId="1264" applyNumberFormat="1" applyFont="1" applyFill="1" applyBorder="1" applyAlignment="1">
      <alignment horizontal="left" vertical="top" wrapText="1"/>
    </xf>
    <xf numFmtId="167" fontId="131" fillId="0" borderId="15" xfId="1264" applyNumberFormat="1" applyFont="1" applyFill="1" applyBorder="1" applyAlignment="1">
      <alignment horizontal="left" vertical="top" wrapText="1"/>
    </xf>
    <xf numFmtId="167" fontId="131" fillId="0" borderId="12" xfId="1264" applyNumberFormat="1" applyFont="1" applyFill="1" applyBorder="1" applyAlignment="1">
      <alignment horizontal="justify" vertical="top" wrapText="1"/>
    </xf>
    <xf numFmtId="167" fontId="131" fillId="0" borderId="17" xfId="1264" applyNumberFormat="1" applyFont="1" applyFill="1" applyBorder="1" applyAlignment="1">
      <alignment horizontal="justify" vertical="top" wrapText="1"/>
    </xf>
    <xf numFmtId="167" fontId="131" fillId="0" borderId="12" xfId="1264" applyNumberFormat="1" applyFont="1" applyFill="1" applyBorder="1" applyAlignment="1">
      <alignment horizontal="center" vertical="center"/>
    </xf>
    <xf numFmtId="167" fontId="131" fillId="0" borderId="17" xfId="1264" applyNumberFormat="1" applyFont="1" applyFill="1" applyBorder="1" applyAlignment="1">
      <alignment horizontal="center" vertical="center"/>
    </xf>
    <xf numFmtId="167" fontId="126" fillId="0" borderId="12" xfId="1" applyNumberFormat="1" applyFont="1" applyFill="1" applyBorder="1" applyAlignment="1">
      <alignment horizontal="center" vertical="center" wrapText="1"/>
    </xf>
    <xf numFmtId="167" fontId="126" fillId="0" borderId="17" xfId="1" applyNumberFormat="1" applyFont="1" applyFill="1" applyBorder="1" applyAlignment="1">
      <alignment horizontal="center" vertical="center" wrapText="1"/>
    </xf>
    <xf numFmtId="167" fontId="131" fillId="0" borderId="12" xfId="1264" applyNumberFormat="1" applyFont="1" applyFill="1" applyBorder="1" applyAlignment="1">
      <alignment horizontal="center" vertical="top" wrapText="1"/>
    </xf>
    <xf numFmtId="167" fontId="131" fillId="0" borderId="17" xfId="1264" applyNumberFormat="1" applyFont="1" applyFill="1" applyBorder="1" applyAlignment="1">
      <alignment horizontal="center" vertical="top" wrapText="1"/>
    </xf>
    <xf numFmtId="49" fontId="131" fillId="0" borderId="12" xfId="1264" applyNumberFormat="1" applyFont="1" applyFill="1" applyBorder="1" applyAlignment="1">
      <alignment horizontal="center" vertical="top" wrapText="1"/>
    </xf>
    <xf numFmtId="49" fontId="131" fillId="0" borderId="17" xfId="1264" applyNumberFormat="1" applyFont="1" applyFill="1" applyBorder="1" applyAlignment="1">
      <alignment horizontal="center" vertical="top" wrapText="1"/>
    </xf>
    <xf numFmtId="0" fontId="131" fillId="0" borderId="12" xfId="1264" applyFont="1" applyFill="1" applyBorder="1" applyAlignment="1">
      <alignment horizontal="left" vertical="top" wrapText="1"/>
    </xf>
    <xf numFmtId="0" fontId="131" fillId="0" borderId="17" xfId="1264" applyFont="1" applyFill="1" applyBorder="1" applyAlignment="1">
      <alignment horizontal="left" vertical="top" wrapText="1"/>
    </xf>
    <xf numFmtId="167" fontId="126" fillId="0" borderId="12" xfId="1" applyNumberFormat="1" applyFont="1" applyFill="1" applyBorder="1" applyAlignment="1">
      <alignment horizontal="left" vertical="top" wrapText="1"/>
    </xf>
    <xf numFmtId="167" fontId="126" fillId="0" borderId="17" xfId="1" applyNumberFormat="1" applyFont="1" applyFill="1" applyBorder="1" applyAlignment="1">
      <alignment horizontal="left" vertical="top" wrapText="1"/>
    </xf>
    <xf numFmtId="167" fontId="131" fillId="0" borderId="12" xfId="1264" applyNumberFormat="1" applyFont="1" applyFill="1" applyBorder="1" applyAlignment="1">
      <alignment horizontal="left" vertical="top" wrapText="1"/>
    </xf>
    <xf numFmtId="167" fontId="131" fillId="0" borderId="17" xfId="1264" applyNumberFormat="1" applyFont="1" applyFill="1" applyBorder="1" applyAlignment="1">
      <alignment horizontal="left" vertical="top" wrapText="1"/>
    </xf>
    <xf numFmtId="49" fontId="135" fillId="0" borderId="1" xfId="1264" applyNumberFormat="1" applyFont="1" applyFill="1" applyBorder="1" applyAlignment="1">
      <alignment horizontal="center"/>
    </xf>
    <xf numFmtId="0" fontId="135" fillId="0" borderId="1" xfId="1264" applyFont="1" applyFill="1" applyBorder="1" applyAlignment="1">
      <alignment horizontal="center" vertical="center" wrapText="1"/>
    </xf>
    <xf numFmtId="49" fontId="131" fillId="0" borderId="12" xfId="1264" applyNumberFormat="1" applyFont="1" applyFill="1" applyBorder="1" applyAlignment="1">
      <alignment horizontal="center" vertical="top"/>
    </xf>
    <xf numFmtId="49" fontId="131" fillId="0" borderId="17" xfId="1264" applyNumberFormat="1" applyFont="1" applyFill="1" applyBorder="1" applyAlignment="1">
      <alignment horizontal="center" vertical="top"/>
    </xf>
    <xf numFmtId="0" fontId="135" fillId="0" borderId="1" xfId="1264" applyFont="1" applyFill="1" applyBorder="1" applyAlignment="1">
      <alignment horizontal="center" vertical="center"/>
    </xf>
    <xf numFmtId="0" fontId="126" fillId="0" borderId="12" xfId="1" applyFont="1" applyFill="1" applyBorder="1" applyAlignment="1">
      <alignment horizontal="left" vertical="top" wrapText="1"/>
    </xf>
    <xf numFmtId="0" fontId="126" fillId="0" borderId="16" xfId="1" applyFont="1" applyFill="1" applyBorder="1" applyAlignment="1">
      <alignment horizontal="left" vertical="top" wrapText="1"/>
    </xf>
    <xf numFmtId="0" fontId="126" fillId="0" borderId="17" xfId="1" applyFont="1" applyFill="1" applyBorder="1" applyAlignment="1">
      <alignment horizontal="left" vertical="top" wrapText="1"/>
    </xf>
    <xf numFmtId="49" fontId="135" fillId="0" borderId="1" xfId="1264" applyNumberFormat="1" applyFont="1" applyFill="1" applyBorder="1" applyAlignment="1">
      <alignment horizontal="center" vertical="center" wrapText="1"/>
    </xf>
    <xf numFmtId="167" fontId="131" fillId="0" borderId="1" xfId="1264" applyNumberFormat="1" applyFont="1" applyFill="1" applyBorder="1" applyAlignment="1">
      <alignment horizontal="justify" vertical="top" wrapText="1"/>
    </xf>
    <xf numFmtId="167" fontId="131" fillId="0" borderId="1" xfId="1264" applyNumberFormat="1" applyFont="1" applyFill="1" applyBorder="1" applyAlignment="1">
      <alignment horizontal="justify" vertical="top"/>
    </xf>
    <xf numFmtId="49" fontId="135" fillId="0" borderId="1" xfId="1264" applyNumberFormat="1" applyFont="1" applyFill="1" applyBorder="1" applyAlignment="1">
      <alignment horizontal="center" vertical="center"/>
    </xf>
    <xf numFmtId="49" fontId="135" fillId="0" borderId="1" xfId="1264" applyNumberFormat="1" applyFont="1" applyFill="1" applyBorder="1" applyAlignment="1">
      <alignment horizontal="center" vertical="top"/>
    </xf>
    <xf numFmtId="49" fontId="131" fillId="0" borderId="1" xfId="1264" applyNumberFormat="1" applyFont="1" applyFill="1" applyBorder="1" applyAlignment="1">
      <alignment horizontal="center" vertical="top"/>
    </xf>
    <xf numFmtId="0" fontId="131" fillId="0" borderId="1" xfId="1264" applyFont="1" applyFill="1" applyBorder="1" applyAlignment="1">
      <alignment horizontal="left" vertical="top" wrapText="1"/>
    </xf>
    <xf numFmtId="0" fontId="127" fillId="0" borderId="1" xfId="1262" applyFont="1" applyFill="1" applyBorder="1" applyAlignment="1">
      <alignment horizontal="center" vertical="center"/>
    </xf>
    <xf numFmtId="0" fontId="127" fillId="0" borderId="1" xfId="1262" applyFont="1" applyFill="1" applyBorder="1" applyAlignment="1">
      <alignment horizontal="center" vertical="center" wrapText="1"/>
    </xf>
    <xf numFmtId="0" fontId="127" fillId="0" borderId="0" xfId="1262" applyFont="1" applyFill="1" applyAlignment="1">
      <alignment horizontal="center" vertical="center"/>
    </xf>
    <xf numFmtId="168" fontId="126" fillId="0" borderId="1" xfId="1" applyNumberFormat="1" applyFont="1" applyBorder="1" applyAlignment="1">
      <alignment horizontal="center" vertical="center"/>
    </xf>
    <xf numFmtId="168" fontId="123" fillId="0" borderId="1" xfId="1" applyNumberFormat="1" applyFont="1" applyBorder="1" applyAlignment="1">
      <alignment horizontal="center" vertical="center" wrapText="1"/>
    </xf>
    <xf numFmtId="168" fontId="123" fillId="0" borderId="1" xfId="1" applyNumberFormat="1" applyFont="1" applyBorder="1" applyAlignment="1">
      <alignment horizontal="justify" vertical="top" wrapText="1"/>
    </xf>
    <xf numFmtId="168" fontId="126" fillId="0" borderId="13" xfId="1" applyNumberFormat="1" applyFont="1" applyBorder="1" applyAlignment="1">
      <alignment horizontal="justify" vertical="center" wrapText="1"/>
    </xf>
    <xf numFmtId="168" fontId="126" fillId="0" borderId="14" xfId="1" applyNumberFormat="1" applyFont="1" applyBorder="1" applyAlignment="1">
      <alignment horizontal="justify" vertical="center" wrapText="1"/>
    </xf>
    <xf numFmtId="168" fontId="126" fillId="0" borderId="15" xfId="1" applyNumberFormat="1" applyFont="1" applyBorder="1" applyAlignment="1">
      <alignment horizontal="justify" vertical="center" wrapText="1"/>
    </xf>
    <xf numFmtId="168" fontId="126" fillId="0" borderId="13" xfId="1" applyNumberFormat="1" applyFont="1" applyBorder="1" applyAlignment="1">
      <alignment horizontal="left" vertical="center" wrapText="1"/>
    </xf>
    <xf numFmtId="168" fontId="126" fillId="0" borderId="14" xfId="1" applyNumberFormat="1" applyFont="1" applyBorder="1" applyAlignment="1">
      <alignment horizontal="left" vertical="center" wrapText="1"/>
    </xf>
    <xf numFmtId="168" fontId="126" fillId="0" borderId="15" xfId="1" applyNumberFormat="1" applyFont="1" applyBorder="1" applyAlignment="1">
      <alignment horizontal="left" vertical="center" wrapText="1"/>
    </xf>
    <xf numFmtId="168" fontId="123" fillId="0" borderId="12" xfId="1" applyNumberFormat="1" applyFont="1" applyFill="1" applyBorder="1" applyAlignment="1">
      <alignment horizontal="center" vertical="center" wrapText="1"/>
    </xf>
    <xf numFmtId="168" fontId="123" fillId="0" borderId="16" xfId="1" applyNumberFormat="1" applyFont="1" applyFill="1" applyBorder="1" applyAlignment="1">
      <alignment horizontal="center" vertical="center" wrapText="1"/>
    </xf>
    <xf numFmtId="168" fontId="123" fillId="0" borderId="17" xfId="1" applyNumberFormat="1" applyFont="1" applyFill="1" applyBorder="1" applyAlignment="1">
      <alignment horizontal="center" vertical="center" wrapText="1"/>
    </xf>
    <xf numFmtId="168" fontId="126" fillId="0" borderId="12" xfId="1" applyNumberFormat="1" applyFont="1" applyFill="1" applyBorder="1" applyAlignment="1">
      <alignment horizontal="center" vertical="center" wrapText="1"/>
    </xf>
    <xf numFmtId="168" fontId="126" fillId="0" borderId="16" xfId="1" applyNumberFormat="1" applyFont="1" applyFill="1" applyBorder="1" applyAlignment="1">
      <alignment horizontal="center" vertical="center" wrapText="1"/>
    </xf>
    <xf numFmtId="168" fontId="126" fillId="0" borderId="17" xfId="1" applyNumberFormat="1" applyFont="1" applyFill="1" applyBorder="1" applyAlignment="1">
      <alignment horizontal="center" vertical="center" wrapText="1"/>
    </xf>
    <xf numFmtId="168" fontId="126" fillId="0" borderId="1" xfId="1" applyNumberFormat="1" applyFont="1" applyBorder="1" applyAlignment="1">
      <alignment horizontal="center" vertical="top" wrapText="1"/>
    </xf>
    <xf numFmtId="168" fontId="126" fillId="0" borderId="1" xfId="1" applyNumberFormat="1" applyFont="1" applyBorder="1" applyAlignment="1">
      <alignment horizontal="left" vertical="top" wrapText="1"/>
    </xf>
    <xf numFmtId="168" fontId="126" fillId="0" borderId="18" xfId="1" applyNumberFormat="1" applyFont="1" applyFill="1" applyBorder="1" applyAlignment="1">
      <alignment horizontal="left" vertical="center" wrapText="1"/>
    </xf>
    <xf numFmtId="168" fontId="126" fillId="0" borderId="28" xfId="1" applyNumberFormat="1" applyFont="1" applyFill="1" applyBorder="1" applyAlignment="1">
      <alignment horizontal="left" vertical="center" wrapText="1"/>
    </xf>
    <xf numFmtId="168" fontId="126" fillId="0" borderId="24" xfId="1" applyNumberFormat="1" applyFont="1" applyFill="1" applyBorder="1" applyAlignment="1">
      <alignment horizontal="left" vertical="center" wrapText="1"/>
    </xf>
    <xf numFmtId="168" fontId="126" fillId="0" borderId="27" xfId="1" applyNumberFormat="1" applyFont="1" applyFill="1" applyBorder="1" applyAlignment="1">
      <alignment horizontal="left" vertical="center" wrapText="1"/>
    </xf>
    <xf numFmtId="168" fontId="126" fillId="0" borderId="0" xfId="1" applyNumberFormat="1" applyFont="1" applyFill="1" applyBorder="1" applyAlignment="1">
      <alignment horizontal="left" vertical="center" wrapText="1"/>
    </xf>
    <xf numFmtId="168" fontId="126" fillId="0" borderId="25" xfId="1" applyNumberFormat="1" applyFont="1" applyFill="1" applyBorder="1" applyAlignment="1">
      <alignment horizontal="left" vertical="center" wrapText="1"/>
    </xf>
    <xf numFmtId="168" fontId="126" fillId="0" borderId="19" xfId="1" applyNumberFormat="1" applyFont="1" applyFill="1" applyBorder="1" applyAlignment="1">
      <alignment horizontal="left" vertical="center" wrapText="1"/>
    </xf>
    <xf numFmtId="168" fontId="126" fillId="0" borderId="11" xfId="1" applyNumberFormat="1" applyFont="1" applyFill="1" applyBorder="1" applyAlignment="1">
      <alignment horizontal="left" vertical="center" wrapText="1"/>
    </xf>
    <xf numFmtId="168" fontId="126" fillId="0" borderId="26" xfId="1" applyNumberFormat="1" applyFont="1" applyFill="1" applyBorder="1" applyAlignment="1">
      <alignment horizontal="left" vertical="center" wrapText="1"/>
    </xf>
    <xf numFmtId="168" fontId="126" fillId="0" borderId="12" xfId="1" applyNumberFormat="1" applyFont="1" applyBorder="1" applyAlignment="1">
      <alignment horizontal="center" vertical="top" wrapText="1"/>
    </xf>
    <xf numFmtId="168" fontId="126" fillId="0" borderId="16" xfId="1" applyNumberFormat="1" applyFont="1" applyBorder="1" applyAlignment="1">
      <alignment horizontal="center" vertical="top" wrapText="1"/>
    </xf>
    <xf numFmtId="168" fontId="126" fillId="0" borderId="17" xfId="1" applyNumberFormat="1" applyFont="1" applyBorder="1" applyAlignment="1">
      <alignment horizontal="center" vertical="top" wrapText="1"/>
    </xf>
    <xf numFmtId="168" fontId="123" fillId="3" borderId="1" xfId="1" applyNumberFormat="1" applyFont="1" applyFill="1" applyBorder="1" applyAlignment="1">
      <alignment horizontal="center" vertical="top" wrapText="1"/>
    </xf>
    <xf numFmtId="168" fontId="123" fillId="0" borderId="1" xfId="1" applyNumberFormat="1" applyFont="1" applyBorder="1" applyAlignment="1">
      <alignment horizontal="left" vertical="top" wrapText="1"/>
    </xf>
    <xf numFmtId="168" fontId="123" fillId="0" borderId="13" xfId="1" applyNumberFormat="1" applyFont="1" applyBorder="1" applyAlignment="1">
      <alignment horizontal="center" vertical="center" wrapText="1"/>
    </xf>
    <xf numFmtId="168" fontId="123" fillId="0" borderId="14" xfId="1" applyNumberFormat="1" applyFont="1" applyBorder="1" applyAlignment="1">
      <alignment horizontal="center" vertical="center" wrapText="1"/>
    </xf>
    <xf numFmtId="168" fontId="123" fillId="0" borderId="15" xfId="1" applyNumberFormat="1" applyFont="1" applyBorder="1" applyAlignment="1">
      <alignment horizontal="center" vertical="center" wrapText="1"/>
    </xf>
    <xf numFmtId="168" fontId="126" fillId="0" borderId="12" xfId="1" applyNumberFormat="1" applyFont="1" applyBorder="1" applyAlignment="1">
      <alignment horizontal="left" vertical="top" wrapText="1"/>
    </xf>
    <xf numFmtId="168" fontId="126" fillId="0" borderId="16" xfId="1" applyNumberFormat="1" applyFont="1" applyBorder="1" applyAlignment="1">
      <alignment horizontal="left" vertical="top" wrapText="1"/>
    </xf>
    <xf numFmtId="168" fontId="126" fillId="0" borderId="17" xfId="1" applyNumberFormat="1" applyFont="1" applyBorder="1" applyAlignment="1">
      <alignment horizontal="left" vertical="top" wrapText="1"/>
    </xf>
    <xf numFmtId="168" fontId="126" fillId="0" borderId="12" xfId="1" applyNumberFormat="1" applyFont="1" applyBorder="1" applyAlignment="1">
      <alignment horizontal="justify" vertical="top" wrapText="1"/>
    </xf>
    <xf numFmtId="168" fontId="126" fillId="0" borderId="16" xfId="1" applyNumberFormat="1" applyFont="1" applyBorder="1" applyAlignment="1">
      <alignment horizontal="justify" vertical="top" wrapText="1"/>
    </xf>
    <xf numFmtId="168" fontId="126" fillId="0" borderId="17" xfId="1" applyNumberFormat="1" applyFont="1" applyBorder="1" applyAlignment="1">
      <alignment horizontal="justify" vertical="top" wrapText="1"/>
    </xf>
    <xf numFmtId="168" fontId="123" fillId="3" borderId="12" xfId="1" applyNumberFormat="1" applyFont="1" applyFill="1" applyBorder="1" applyAlignment="1">
      <alignment horizontal="center" vertical="top" wrapText="1"/>
    </xf>
    <xf numFmtId="168" fontId="123" fillId="3" borderId="16" xfId="1" applyNumberFormat="1" applyFont="1" applyFill="1" applyBorder="1" applyAlignment="1">
      <alignment horizontal="center" vertical="top" wrapText="1"/>
    </xf>
    <xf numFmtId="168" fontId="123" fillId="3" borderId="17" xfId="1" applyNumberFormat="1" applyFont="1" applyFill="1" applyBorder="1" applyAlignment="1">
      <alignment horizontal="center" vertical="top" wrapText="1"/>
    </xf>
    <xf numFmtId="168" fontId="123" fillId="0" borderId="12" xfId="1" applyNumberFormat="1" applyFont="1" applyBorder="1" applyAlignment="1">
      <alignment horizontal="left" vertical="top" wrapText="1"/>
    </xf>
    <xf numFmtId="168" fontId="123" fillId="0" borderId="16" xfId="1" applyNumberFormat="1" applyFont="1" applyBorder="1" applyAlignment="1">
      <alignment horizontal="left" vertical="top" wrapText="1"/>
    </xf>
    <xf numFmtId="168" fontId="123" fillId="0" borderId="17" xfId="1" applyNumberFormat="1" applyFont="1" applyBorder="1" applyAlignment="1">
      <alignment horizontal="left" vertical="top" wrapText="1"/>
    </xf>
    <xf numFmtId="168" fontId="123" fillId="0" borderId="12" xfId="1" applyNumberFormat="1" applyFont="1" applyBorder="1" applyAlignment="1">
      <alignment horizontal="center" vertical="top" wrapText="1"/>
    </xf>
    <xf numFmtId="168" fontId="123" fillId="0" borderId="16" xfId="1" applyNumberFormat="1" applyFont="1" applyBorder="1" applyAlignment="1">
      <alignment horizontal="center" vertical="top" wrapText="1"/>
    </xf>
    <xf numFmtId="168" fontId="123" fillId="0" borderId="17" xfId="1" applyNumberFormat="1" applyFont="1" applyBorder="1" applyAlignment="1">
      <alignment horizontal="center" vertical="top" wrapText="1"/>
    </xf>
    <xf numFmtId="168" fontId="126" fillId="0" borderId="16" xfId="1" applyNumberFormat="1" applyFont="1" applyBorder="1" applyAlignment="1">
      <alignment horizontal="center" vertical="top"/>
    </xf>
    <xf numFmtId="168" fontId="126" fillId="0" borderId="17" xfId="1" applyNumberFormat="1" applyFont="1" applyBorder="1" applyAlignment="1">
      <alignment horizontal="center" vertical="top"/>
    </xf>
    <xf numFmtId="168" fontId="126" fillId="0" borderId="12" xfId="1" applyNumberFormat="1" applyFont="1" applyBorder="1" applyAlignment="1">
      <alignment horizontal="center" vertical="center"/>
    </xf>
    <xf numFmtId="168" fontId="126" fillId="0" borderId="16" xfId="1" applyNumberFormat="1" applyFont="1" applyBorder="1" applyAlignment="1">
      <alignment horizontal="center" vertical="center"/>
    </xf>
    <xf numFmtId="168" fontId="126" fillId="0" borderId="17" xfId="1" applyNumberFormat="1" applyFont="1" applyBorder="1" applyAlignment="1">
      <alignment horizontal="center" vertical="center"/>
    </xf>
    <xf numFmtId="49" fontId="123" fillId="0" borderId="16" xfId="1" applyNumberFormat="1" applyFont="1" applyBorder="1" applyAlignment="1">
      <alignment horizontal="justify" vertical="top" wrapText="1"/>
    </xf>
    <xf numFmtId="49" fontId="123" fillId="0" borderId="17" xfId="1" applyNumberFormat="1" applyFont="1" applyBorder="1" applyAlignment="1">
      <alignment horizontal="justify" vertical="top" wrapText="1"/>
    </xf>
    <xf numFmtId="168" fontId="126" fillId="0" borderId="1" xfId="1" applyNumberFormat="1" applyFont="1" applyBorder="1" applyAlignment="1">
      <alignment horizontal="center" vertical="top"/>
    </xf>
    <xf numFmtId="168" fontId="126" fillId="0" borderId="1" xfId="1" applyNumberFormat="1" applyFont="1" applyBorder="1" applyAlignment="1">
      <alignment horizontal="justify" vertical="top" wrapText="1"/>
    </xf>
    <xf numFmtId="168" fontId="123" fillId="0" borderId="1" xfId="1" applyNumberFormat="1" applyFont="1" applyBorder="1" applyAlignment="1">
      <alignment horizontal="center" vertical="top" wrapText="1"/>
    </xf>
    <xf numFmtId="168" fontId="126" fillId="0" borderId="1" xfId="1" applyNumberFormat="1" applyFont="1" applyBorder="1" applyAlignment="1">
      <alignment horizontal="center" vertical="center" wrapText="1"/>
    </xf>
    <xf numFmtId="168" fontId="123" fillId="0" borderId="12" xfId="1" applyNumberFormat="1" applyFont="1" applyBorder="1" applyAlignment="1">
      <alignment horizontal="justify" vertical="top" wrapText="1"/>
    </xf>
    <xf numFmtId="168" fontId="123" fillId="0" borderId="16" xfId="1" applyNumberFormat="1" applyFont="1" applyBorder="1" applyAlignment="1">
      <alignment horizontal="justify" vertical="top" wrapText="1"/>
    </xf>
    <xf numFmtId="168" fontId="123" fillId="0" borderId="17" xfId="1" applyNumberFormat="1" applyFont="1" applyBorder="1" applyAlignment="1">
      <alignment horizontal="justify" vertical="top" wrapText="1"/>
    </xf>
    <xf numFmtId="168" fontId="124" fillId="0" borderId="12" xfId="1" applyNumberFormat="1" applyFont="1" applyBorder="1" applyAlignment="1">
      <alignment horizontal="center" vertical="center" wrapText="1"/>
    </xf>
    <xf numFmtId="168" fontId="124" fillId="0" borderId="16" xfId="1" applyNumberFormat="1" applyFont="1" applyBorder="1" applyAlignment="1">
      <alignment horizontal="center" vertical="center" wrapText="1"/>
    </xf>
    <xf numFmtId="168" fontId="124" fillId="0" borderId="17" xfId="1" applyNumberFormat="1" applyFont="1" applyBorder="1" applyAlignment="1">
      <alignment horizontal="center" vertical="center" wrapText="1"/>
    </xf>
    <xf numFmtId="168" fontId="126" fillId="0" borderId="12" xfId="1" applyNumberFormat="1" applyFont="1" applyBorder="1" applyAlignment="1">
      <alignment horizontal="center" vertical="top"/>
    </xf>
    <xf numFmtId="49" fontId="126" fillId="0" borderId="16" xfId="1" applyNumberFormat="1" applyFont="1" applyBorder="1" applyAlignment="1">
      <alignment horizontal="justify" vertical="top" wrapText="1"/>
    </xf>
    <xf numFmtId="168" fontId="124" fillId="0" borderId="1" xfId="1" applyNumberFormat="1" applyFont="1" applyBorder="1" applyAlignment="1">
      <alignment horizontal="center" vertical="center" wrapText="1"/>
    </xf>
    <xf numFmtId="168" fontId="126" fillId="0" borderId="19" xfId="1" applyNumberFormat="1" applyFont="1" applyBorder="1" applyAlignment="1">
      <alignment horizontal="center" vertical="center" wrapText="1"/>
    </xf>
    <xf numFmtId="168" fontId="126" fillId="0" borderId="11" xfId="1" applyNumberFormat="1" applyFont="1" applyBorder="1" applyAlignment="1">
      <alignment horizontal="center" vertical="center" wrapText="1"/>
    </xf>
    <xf numFmtId="168" fontId="126" fillId="0" borderId="26" xfId="1" applyNumberFormat="1" applyFont="1" applyBorder="1" applyAlignment="1">
      <alignment horizontal="center" vertical="center" wrapText="1"/>
    </xf>
    <xf numFmtId="1" fontId="123" fillId="0" borderId="0" xfId="1" applyNumberFormat="1" applyFont="1" applyAlignment="1">
      <alignment horizontal="center" vertical="center" wrapText="1"/>
    </xf>
    <xf numFmtId="0" fontId="123" fillId="0" borderId="0" xfId="2" applyFont="1" applyAlignment="1">
      <alignment horizontal="center" vertical="center" wrapText="1"/>
    </xf>
    <xf numFmtId="0" fontId="123" fillId="0" borderId="0" xfId="1" applyFont="1" applyAlignment="1">
      <alignment wrapText="1"/>
    </xf>
    <xf numFmtId="1" fontId="123" fillId="0" borderId="1" xfId="1" applyNumberFormat="1" applyFont="1" applyBorder="1" applyAlignment="1">
      <alignment horizontal="center" vertical="center" wrapText="1"/>
    </xf>
    <xf numFmtId="0" fontId="127" fillId="0" borderId="1" xfId="985" applyFont="1" applyFill="1" applyBorder="1" applyAlignment="1">
      <alignment horizontal="center" vertical="center"/>
    </xf>
    <xf numFmtId="168" fontId="126" fillId="0" borderId="12" xfId="962" applyNumberFormat="1" applyFont="1" applyFill="1" applyBorder="1" applyAlignment="1">
      <alignment horizontal="center" vertical="center" wrapText="1"/>
    </xf>
    <xf numFmtId="168" fontId="126" fillId="0" borderId="17" xfId="962" applyNumberFormat="1" applyFont="1" applyFill="1" applyBorder="1" applyAlignment="1">
      <alignment horizontal="center" vertical="center" wrapText="1"/>
    </xf>
    <xf numFmtId="4" fontId="126" fillId="0" borderId="12" xfId="962" applyNumberFormat="1" applyFont="1" applyFill="1" applyBorder="1" applyAlignment="1">
      <alignment horizontal="center" vertical="center" wrapText="1"/>
    </xf>
    <xf numFmtId="4" fontId="126" fillId="0" borderId="17" xfId="962" applyNumberFormat="1" applyFont="1" applyFill="1" applyBorder="1" applyAlignment="1">
      <alignment horizontal="center" vertical="center" wrapText="1"/>
    </xf>
    <xf numFmtId="49" fontId="126" fillId="0" borderId="12" xfId="962" applyNumberFormat="1" applyFont="1" applyBorder="1" applyAlignment="1">
      <alignment horizontal="justify" vertical="top" wrapText="1"/>
    </xf>
    <xf numFmtId="49" fontId="126" fillId="0" borderId="17" xfId="962" applyNumberFormat="1" applyFont="1" applyBorder="1" applyAlignment="1">
      <alignment horizontal="justify" vertical="top" wrapText="1"/>
    </xf>
    <xf numFmtId="168" fontId="126" fillId="0" borderId="12" xfId="962" applyNumberFormat="1" applyFont="1" applyFill="1" applyBorder="1" applyAlignment="1">
      <alignment horizontal="justify" vertical="top" wrapText="1"/>
    </xf>
    <xf numFmtId="168" fontId="126" fillId="0" borderId="17" xfId="962" applyNumberFormat="1" applyFont="1" applyFill="1" applyBorder="1" applyAlignment="1">
      <alignment horizontal="justify" vertical="top" wrapText="1"/>
    </xf>
    <xf numFmtId="0" fontId="126" fillId="0" borderId="12" xfId="962" applyFont="1" applyBorder="1" applyAlignment="1">
      <alignment horizontal="center" vertical="center" wrapText="1"/>
    </xf>
    <xf numFmtId="0" fontId="126" fillId="0" borderId="17" xfId="962" applyFont="1" applyBorder="1" applyAlignment="1">
      <alignment horizontal="center" vertical="center" wrapText="1"/>
    </xf>
    <xf numFmtId="0" fontId="126" fillId="0" borderId="12" xfId="962" applyFont="1" applyBorder="1" applyAlignment="1">
      <alignment horizontal="left" vertical="top" wrapText="1"/>
    </xf>
    <xf numFmtId="0" fontId="126" fillId="0" borderId="17" xfId="962" applyFont="1" applyBorder="1" applyAlignment="1">
      <alignment horizontal="left" vertical="top" wrapText="1"/>
    </xf>
    <xf numFmtId="168" fontId="127" fillId="0" borderId="12" xfId="902" applyNumberFormat="1" applyFont="1" applyBorder="1" applyAlignment="1">
      <alignment horizontal="center" vertical="center" wrapText="1"/>
    </xf>
    <xf numFmtId="168" fontId="127" fillId="0" borderId="16" xfId="902" applyNumberFormat="1" applyFont="1" applyBorder="1" applyAlignment="1">
      <alignment horizontal="center" vertical="center" wrapText="1"/>
    </xf>
    <xf numFmtId="168" fontId="127" fillId="0" borderId="17" xfId="902" applyNumberFormat="1" applyFont="1" applyBorder="1" applyAlignment="1">
      <alignment horizontal="center" vertical="center" wrapText="1"/>
    </xf>
    <xf numFmtId="4" fontId="123" fillId="0" borderId="12" xfId="962" applyNumberFormat="1" applyFont="1" applyBorder="1" applyAlignment="1">
      <alignment horizontal="center" vertical="top"/>
    </xf>
    <xf numFmtId="4" fontId="123" fillId="0" borderId="16" xfId="962" applyNumberFormat="1" applyFont="1" applyBorder="1" applyAlignment="1">
      <alignment horizontal="center" vertical="top"/>
    </xf>
    <xf numFmtId="4" fontId="123" fillId="0" borderId="17" xfId="962" applyNumberFormat="1" applyFont="1" applyBorder="1" applyAlignment="1">
      <alignment horizontal="center" vertical="top"/>
    </xf>
    <xf numFmtId="49" fontId="126" fillId="0" borderId="12" xfId="962" applyNumberFormat="1" applyFont="1" applyBorder="1" applyAlignment="1">
      <alignment horizontal="center" vertical="top"/>
    </xf>
    <xf numFmtId="49" fontId="126" fillId="0" borderId="16" xfId="962" applyNumberFormat="1" applyFont="1" applyBorder="1" applyAlignment="1">
      <alignment horizontal="center" vertical="top"/>
    </xf>
    <xf numFmtId="49" fontId="126" fillId="0" borderId="17" xfId="962" applyNumberFormat="1" applyFont="1" applyBorder="1" applyAlignment="1">
      <alignment horizontal="center" vertical="top"/>
    </xf>
    <xf numFmtId="49" fontId="123" fillId="0" borderId="1" xfId="962" applyNumberFormat="1" applyFont="1" applyBorder="1" applyAlignment="1">
      <alignment horizontal="center" vertical="center" wrapText="1"/>
    </xf>
    <xf numFmtId="168" fontId="127" fillId="0" borderId="1" xfId="902" applyNumberFormat="1" applyFont="1" applyBorder="1" applyAlignment="1">
      <alignment horizontal="left" vertical="top" wrapText="1"/>
    </xf>
    <xf numFmtId="168" fontId="123" fillId="0" borderId="12" xfId="962" applyNumberFormat="1" applyFont="1" applyBorder="1" applyAlignment="1">
      <alignment horizontal="justify" vertical="top"/>
    </xf>
    <xf numFmtId="168" fontId="123" fillId="0" borderId="16" xfId="962" applyNumberFormat="1" applyFont="1" applyBorder="1" applyAlignment="1">
      <alignment horizontal="justify" vertical="top"/>
    </xf>
    <xf numFmtId="168" fontId="123" fillId="0" borderId="17" xfId="962" applyNumberFormat="1" applyFont="1" applyBorder="1" applyAlignment="1">
      <alignment horizontal="justify" vertical="top"/>
    </xf>
    <xf numFmtId="49" fontId="126" fillId="0" borderId="12" xfId="962" applyNumberFormat="1" applyFont="1" applyBorder="1" applyAlignment="1">
      <alignment horizontal="justify" vertical="top"/>
    </xf>
    <xf numFmtId="49" fontId="126" fillId="0" borderId="16" xfId="962" applyNumberFormat="1" applyFont="1" applyBorder="1" applyAlignment="1">
      <alignment horizontal="justify" vertical="top"/>
    </xf>
    <xf numFmtId="49" fontId="126" fillId="0" borderId="17" xfId="962" applyNumberFormat="1" applyFont="1" applyBorder="1" applyAlignment="1">
      <alignment horizontal="justify" vertical="top"/>
    </xf>
    <xf numFmtId="0" fontId="126" fillId="0" borderId="1" xfId="998" applyFont="1" applyBorder="1" applyAlignment="1">
      <alignment horizontal="center" vertical="center" wrapText="1"/>
    </xf>
    <xf numFmtId="168" fontId="126" fillId="0" borderId="12" xfId="962" applyNumberFormat="1" applyFont="1" applyBorder="1" applyAlignment="1">
      <alignment horizontal="justify" vertical="top" wrapText="1"/>
    </xf>
    <xf numFmtId="168" fontId="126" fillId="0" borderId="16" xfId="962" applyNumberFormat="1" applyFont="1" applyBorder="1" applyAlignment="1">
      <alignment horizontal="justify" vertical="top"/>
    </xf>
    <xf numFmtId="168" fontId="126" fillId="0" borderId="17" xfId="962" applyNumberFormat="1" applyFont="1" applyBorder="1" applyAlignment="1">
      <alignment horizontal="justify" vertical="top"/>
    </xf>
    <xf numFmtId="168" fontId="127" fillId="0" borderId="1" xfId="902" applyNumberFormat="1" applyFont="1" applyBorder="1" applyAlignment="1">
      <alignment horizontal="center" vertical="center" wrapText="1"/>
    </xf>
    <xf numFmtId="49" fontId="123" fillId="3" borderId="12" xfId="962" applyNumberFormat="1" applyFont="1" applyFill="1" applyBorder="1" applyAlignment="1">
      <alignment horizontal="center" vertical="center" wrapText="1"/>
    </xf>
    <xf numFmtId="49" fontId="123" fillId="3" borderId="16" xfId="962" applyNumberFormat="1" applyFont="1" applyFill="1" applyBorder="1" applyAlignment="1">
      <alignment horizontal="center" vertical="center" wrapText="1"/>
    </xf>
    <xf numFmtId="49" fontId="123" fillId="3" borderId="17" xfId="962" applyNumberFormat="1" applyFont="1" applyFill="1" applyBorder="1" applyAlignment="1">
      <alignment horizontal="center" vertical="center" wrapText="1"/>
    </xf>
    <xf numFmtId="0" fontId="123" fillId="0" borderId="12" xfId="962" applyFont="1" applyBorder="1" applyAlignment="1">
      <alignment horizontal="left" vertical="top" wrapText="1"/>
    </xf>
    <xf numFmtId="0" fontId="123" fillId="0" borderId="16" xfId="962" applyFont="1" applyBorder="1" applyAlignment="1">
      <alignment horizontal="left" vertical="top" wrapText="1"/>
    </xf>
    <xf numFmtId="0" fontId="123" fillId="0" borderId="17" xfId="962" applyFont="1" applyBorder="1" applyAlignment="1">
      <alignment horizontal="left" vertical="top" wrapText="1"/>
    </xf>
    <xf numFmtId="49" fontId="126" fillId="0" borderId="16" xfId="962" applyNumberFormat="1" applyFont="1" applyBorder="1" applyAlignment="1">
      <alignment horizontal="justify" vertical="top" wrapText="1"/>
    </xf>
    <xf numFmtId="49" fontId="123" fillId="0" borderId="12" xfId="962" applyNumberFormat="1" applyFont="1" applyBorder="1" applyAlignment="1">
      <alignment horizontal="justify" vertical="top" wrapText="1"/>
    </xf>
    <xf numFmtId="49" fontId="123" fillId="0" borderId="16" xfId="962" applyNumberFormat="1" applyFont="1" applyBorder="1" applyAlignment="1">
      <alignment horizontal="justify" vertical="top" wrapText="1"/>
    </xf>
    <xf numFmtId="49" fontId="123" fillId="0" borderId="17" xfId="962" applyNumberFormat="1" applyFont="1" applyBorder="1" applyAlignment="1">
      <alignment horizontal="justify" vertical="top" wrapText="1"/>
    </xf>
    <xf numFmtId="49" fontId="126" fillId="3" borderId="12" xfId="962" applyNumberFormat="1" applyFont="1" applyFill="1" applyBorder="1" applyAlignment="1">
      <alignment horizontal="center" vertical="center" wrapText="1"/>
    </xf>
    <xf numFmtId="49" fontId="126" fillId="3" borderId="16" xfId="962" applyNumberFormat="1" applyFont="1" applyFill="1" applyBorder="1" applyAlignment="1">
      <alignment horizontal="center" vertical="center" wrapText="1"/>
    </xf>
    <xf numFmtId="0" fontId="126" fillId="0" borderId="16" xfId="962" applyFont="1" applyBorder="1" applyAlignment="1">
      <alignment horizontal="left" vertical="top" wrapText="1"/>
    </xf>
    <xf numFmtId="4" fontId="126" fillId="0" borderId="12" xfId="962" applyNumberFormat="1" applyFont="1" applyBorder="1" applyAlignment="1">
      <alignment horizontal="justify" vertical="top" wrapText="1"/>
    </xf>
    <xf numFmtId="4" fontId="126" fillId="0" borderId="16" xfId="962" applyNumberFormat="1" applyFont="1" applyBorder="1" applyAlignment="1">
      <alignment horizontal="justify" vertical="top" wrapText="1"/>
    </xf>
    <xf numFmtId="49" fontId="126" fillId="3" borderId="17" xfId="962" applyNumberFormat="1" applyFont="1" applyFill="1" applyBorder="1" applyAlignment="1">
      <alignment horizontal="center" vertical="center" wrapText="1"/>
    </xf>
    <xf numFmtId="49" fontId="126" fillId="3" borderId="12" xfId="962" applyNumberFormat="1" applyFont="1" applyFill="1" applyBorder="1" applyAlignment="1">
      <alignment horizontal="justify" vertical="top" wrapText="1"/>
    </xf>
    <xf numFmtId="49" fontId="126" fillId="3" borderId="16" xfId="962" applyNumberFormat="1" applyFont="1" applyFill="1" applyBorder="1" applyAlignment="1">
      <alignment horizontal="justify" vertical="top" wrapText="1"/>
    </xf>
    <xf numFmtId="49" fontId="126" fillId="3" borderId="17" xfId="962" applyNumberFormat="1" applyFont="1" applyFill="1" applyBorder="1" applyAlignment="1">
      <alignment horizontal="justify" vertical="top" wrapText="1"/>
    </xf>
    <xf numFmtId="49" fontId="126" fillId="0" borderId="12" xfId="962" applyNumberFormat="1" applyFont="1" applyBorder="1" applyAlignment="1">
      <alignment horizontal="center" vertical="top" wrapText="1"/>
    </xf>
    <xf numFmtId="49" fontId="126" fillId="0" borderId="16" xfId="962" applyNumberFormat="1" applyFont="1" applyBorder="1" applyAlignment="1">
      <alignment horizontal="center" vertical="top" wrapText="1"/>
    </xf>
    <xf numFmtId="49" fontId="126" fillId="0" borderId="17" xfId="962" applyNumberFormat="1" applyFont="1" applyBorder="1" applyAlignment="1">
      <alignment horizontal="center" vertical="top" wrapText="1"/>
    </xf>
    <xf numFmtId="49" fontId="126" fillId="0" borderId="1" xfId="962" applyNumberFormat="1" applyFont="1" applyBorder="1" applyAlignment="1">
      <alignment horizontal="center" vertical="center" wrapText="1"/>
    </xf>
    <xf numFmtId="0" fontId="126" fillId="0" borderId="1" xfId="962" applyFont="1" applyBorder="1" applyAlignment="1">
      <alignment horizontal="left" vertical="top" wrapText="1"/>
    </xf>
    <xf numFmtId="49" fontId="126" fillId="0" borderId="1" xfId="962" applyNumberFormat="1" applyFont="1" applyBorder="1" applyAlignment="1">
      <alignment horizontal="justify" vertical="top" wrapText="1"/>
    </xf>
    <xf numFmtId="0" fontId="126" fillId="0" borderId="16" xfId="962" applyFont="1" applyBorder="1" applyAlignment="1">
      <alignment horizontal="center" vertical="center" wrapText="1"/>
    </xf>
    <xf numFmtId="4" fontId="123" fillId="0" borderId="12" xfId="962" applyNumberFormat="1" applyFont="1" applyBorder="1" applyAlignment="1">
      <alignment horizontal="justify" vertical="top"/>
    </xf>
    <xf numFmtId="4" fontId="123" fillId="0" borderId="16" xfId="962" applyNumberFormat="1" applyFont="1" applyBorder="1" applyAlignment="1">
      <alignment horizontal="justify" vertical="top"/>
    </xf>
    <xf numFmtId="4" fontId="123" fillId="0" borderId="17" xfId="962" applyNumberFormat="1" applyFont="1" applyBorder="1" applyAlignment="1">
      <alignment horizontal="justify" vertical="top"/>
    </xf>
    <xf numFmtId="49" fontId="122" fillId="0" borderId="12" xfId="962" applyNumberFormat="1" applyFont="1" applyBorder="1" applyAlignment="1">
      <alignment horizontal="justify" vertical="top"/>
    </xf>
    <xf numFmtId="49" fontId="122" fillId="0" borderId="16" xfId="962" applyNumberFormat="1" applyFont="1" applyBorder="1" applyAlignment="1">
      <alignment horizontal="justify" vertical="top"/>
    </xf>
    <xf numFmtId="49" fontId="122" fillId="0" borderId="17" xfId="962" applyNumberFormat="1" applyFont="1" applyBorder="1" applyAlignment="1">
      <alignment horizontal="justify" vertical="top"/>
    </xf>
    <xf numFmtId="0" fontId="123" fillId="0" borderId="1" xfId="962" applyFont="1" applyFill="1" applyBorder="1" applyAlignment="1">
      <alignment horizontal="center" vertical="center" wrapText="1"/>
    </xf>
    <xf numFmtId="49" fontId="123" fillId="0" borderId="12" xfId="962" applyNumberFormat="1" applyFont="1" applyBorder="1" applyAlignment="1">
      <alignment horizontal="center" vertical="center" wrapText="1"/>
    </xf>
    <xf numFmtId="49" fontId="123" fillId="0" borderId="16" xfId="962" applyNumberFormat="1" applyFont="1" applyBorder="1" applyAlignment="1">
      <alignment horizontal="center" vertical="center" wrapText="1"/>
    </xf>
    <xf numFmtId="49" fontId="123" fillId="0" borderId="17" xfId="962" applyNumberFormat="1" applyFont="1" applyBorder="1" applyAlignment="1">
      <alignment horizontal="center" vertical="center" wrapText="1"/>
    </xf>
    <xf numFmtId="4" fontId="122" fillId="0" borderId="12" xfId="962" applyNumberFormat="1" applyFont="1" applyBorder="1" applyAlignment="1">
      <alignment horizontal="justify" vertical="top"/>
    </xf>
    <xf numFmtId="4" fontId="122" fillId="0" borderId="16" xfId="962" applyNumberFormat="1" applyFont="1" applyBorder="1" applyAlignment="1">
      <alignment horizontal="justify" vertical="top"/>
    </xf>
    <xf numFmtId="4" fontId="122" fillId="0" borderId="17" xfId="962" applyNumberFormat="1" applyFont="1" applyBorder="1" applyAlignment="1">
      <alignment horizontal="justify" vertical="top"/>
    </xf>
    <xf numFmtId="4" fontId="123" fillId="0" borderId="1" xfId="962" applyNumberFormat="1" applyFont="1" applyBorder="1" applyAlignment="1">
      <alignment horizontal="justify" vertical="top" wrapText="1"/>
    </xf>
    <xf numFmtId="4" fontId="126" fillId="0" borderId="17" xfId="962" applyNumberFormat="1" applyFont="1" applyBorder="1" applyAlignment="1">
      <alignment horizontal="justify" vertical="top" wrapText="1"/>
    </xf>
    <xf numFmtId="49" fontId="123" fillId="0" borderId="1" xfId="902" applyNumberFormat="1" applyFont="1" applyFill="1" applyBorder="1" applyAlignment="1">
      <alignment horizontal="center" vertical="center" wrapText="1"/>
    </xf>
    <xf numFmtId="0" fontId="123" fillId="0" borderId="1" xfId="962" applyFont="1" applyBorder="1" applyAlignment="1">
      <alignment horizontal="left" vertical="top" wrapText="1"/>
    </xf>
    <xf numFmtId="4" fontId="122" fillId="0" borderId="1" xfId="962" applyNumberFormat="1" applyFont="1" applyBorder="1" applyAlignment="1">
      <alignment horizontal="justify" vertical="top"/>
    </xf>
    <xf numFmtId="0" fontId="123" fillId="0" borderId="0" xfId="902" applyFont="1" applyAlignment="1">
      <alignment horizontal="center" vertical="center" wrapText="1"/>
    </xf>
    <xf numFmtId="0" fontId="126" fillId="0" borderId="0" xfId="998" applyFont="1" applyAlignment="1">
      <alignment vertical="center" wrapText="1"/>
    </xf>
    <xf numFmtId="0" fontId="123" fillId="0" borderId="0" xfId="840" applyFont="1" applyAlignment="1">
      <alignment horizontal="center" vertical="center" wrapText="1"/>
    </xf>
    <xf numFmtId="0" fontId="126" fillId="0" borderId="0" xfId="2" applyFont="1" applyAlignment="1">
      <alignment horizontal="center" vertical="center" wrapText="1"/>
    </xf>
    <xf numFmtId="4" fontId="123" fillId="0" borderId="12" xfId="962" applyNumberFormat="1" applyFont="1" applyBorder="1" applyAlignment="1">
      <alignment horizontal="center" vertical="top" wrapText="1"/>
    </xf>
    <xf numFmtId="4" fontId="123" fillId="0" borderId="16" xfId="962" applyNumberFormat="1" applyFont="1" applyBorder="1" applyAlignment="1">
      <alignment horizontal="center" vertical="top" wrapText="1"/>
    </xf>
    <xf numFmtId="4" fontId="123" fillId="0" borderId="17" xfId="962" applyNumberFormat="1" applyFont="1" applyBorder="1" applyAlignment="1">
      <alignment horizontal="center" vertical="top" wrapText="1"/>
    </xf>
    <xf numFmtId="0" fontId="126" fillId="3" borderId="12" xfId="962" applyFont="1" applyFill="1" applyBorder="1" applyAlignment="1">
      <alignment horizontal="justify" vertical="top" wrapText="1"/>
    </xf>
    <xf numFmtId="0" fontId="126" fillId="3" borderId="17" xfId="962" applyFont="1" applyFill="1" applyBorder="1" applyAlignment="1">
      <alignment horizontal="justify" vertical="top" wrapText="1"/>
    </xf>
    <xf numFmtId="49" fontId="126" fillId="0" borderId="12" xfId="962" applyNumberFormat="1" applyFont="1" applyFill="1" applyBorder="1" applyAlignment="1">
      <alignment horizontal="justify" vertical="top" wrapText="1"/>
    </xf>
    <xf numFmtId="49" fontId="126" fillId="0" borderId="17" xfId="962" applyNumberFormat="1" applyFont="1" applyFill="1" applyBorder="1" applyAlignment="1">
      <alignment horizontal="justify" vertical="top" wrapText="1"/>
    </xf>
    <xf numFmtId="168" fontId="126" fillId="0" borderId="13" xfId="962" applyNumberFormat="1" applyFont="1" applyFill="1" applyBorder="1" applyAlignment="1">
      <alignment horizontal="justify" vertical="center" wrapText="1"/>
    </xf>
    <xf numFmtId="168" fontId="126" fillId="0" borderId="14" xfId="962" applyNumberFormat="1" applyFont="1" applyFill="1" applyBorder="1" applyAlignment="1">
      <alignment horizontal="justify" vertical="center" wrapText="1"/>
    </xf>
    <xf numFmtId="168" fontId="126" fillId="0" borderId="15" xfId="962" applyNumberFormat="1" applyFont="1" applyFill="1" applyBorder="1" applyAlignment="1">
      <alignment horizontal="justify" vertical="center" wrapText="1"/>
    </xf>
    <xf numFmtId="49" fontId="123" fillId="0" borderId="13" xfId="962" applyNumberFormat="1" applyFont="1" applyBorder="1" applyAlignment="1">
      <alignment horizontal="center" vertical="center" wrapText="1"/>
    </xf>
    <xf numFmtId="49" fontId="123" fillId="0" borderId="14" xfId="962" applyNumberFormat="1" applyFont="1" applyBorder="1" applyAlignment="1">
      <alignment horizontal="center" vertical="center" wrapText="1"/>
    </xf>
    <xf numFmtId="49" fontId="123" fillId="0" borderId="15" xfId="962" applyNumberFormat="1" applyFont="1" applyBorder="1" applyAlignment="1">
      <alignment horizontal="center" vertical="center" wrapText="1"/>
    </xf>
    <xf numFmtId="0" fontId="126" fillId="3" borderId="13" xfId="962" applyFont="1" applyFill="1" applyBorder="1" applyAlignment="1">
      <alignment horizontal="justify" vertical="center" wrapText="1"/>
    </xf>
    <xf numFmtId="0" fontId="126" fillId="3" borderId="14" xfId="962" applyFont="1" applyFill="1" applyBorder="1" applyAlignment="1">
      <alignment horizontal="justify" vertical="center" wrapText="1"/>
    </xf>
    <xf numFmtId="0" fontId="126" fillId="3" borderId="15" xfId="962" applyFont="1" applyFill="1" applyBorder="1" applyAlignment="1">
      <alignment horizontal="justify" vertical="center" wrapText="1"/>
    </xf>
    <xf numFmtId="0" fontId="123" fillId="0" borderId="12" xfId="962" applyFont="1" applyBorder="1" applyAlignment="1">
      <alignment horizontal="center" vertical="center" wrapText="1"/>
    </xf>
    <xf numFmtId="0" fontId="123" fillId="0" borderId="16" xfId="962" applyFont="1" applyBorder="1" applyAlignment="1">
      <alignment horizontal="center" vertical="center" wrapText="1"/>
    </xf>
    <xf numFmtId="0" fontId="123" fillId="0" borderId="17" xfId="962" applyFont="1" applyBorder="1" applyAlignment="1">
      <alignment horizontal="center" vertical="center" wrapText="1"/>
    </xf>
    <xf numFmtId="0" fontId="126" fillId="3" borderId="16" xfId="962" applyFont="1" applyFill="1" applyBorder="1" applyAlignment="1">
      <alignment horizontal="justify" vertical="top" wrapText="1"/>
    </xf>
    <xf numFmtId="168" fontId="127" fillId="0" borderId="1" xfId="902" applyNumberFormat="1" applyFont="1" applyFill="1" applyBorder="1" applyAlignment="1">
      <alignment horizontal="center" vertical="center" wrapText="1"/>
    </xf>
    <xf numFmtId="0" fontId="127" fillId="0" borderId="14" xfId="985" applyFont="1" applyFill="1" applyBorder="1" applyAlignment="1">
      <alignment horizontal="center" vertical="center"/>
    </xf>
    <xf numFmtId="0" fontId="86" fillId="0" borderId="28" xfId="985" applyFont="1" applyFill="1" applyBorder="1" applyAlignment="1">
      <alignment horizontal="center"/>
    </xf>
    <xf numFmtId="167" fontId="126" fillId="3" borderId="12" xfId="1247" applyNumberFormat="1" applyFont="1" applyFill="1" applyBorder="1" applyAlignment="1">
      <alignment horizontal="center" vertical="center" wrapText="1"/>
    </xf>
    <xf numFmtId="167" fontId="126" fillId="3" borderId="17" xfId="1247" applyNumberFormat="1" applyFont="1" applyFill="1" applyBorder="1" applyAlignment="1">
      <alignment horizontal="center" vertical="center" wrapText="1"/>
    </xf>
    <xf numFmtId="0" fontId="126" fillId="3" borderId="12" xfId="1247" applyFont="1" applyFill="1" applyBorder="1" applyAlignment="1">
      <alignment horizontal="justify" vertical="top" wrapText="1"/>
    </xf>
    <xf numFmtId="0" fontId="126" fillId="3" borderId="17" xfId="1247" applyFont="1" applyFill="1" applyBorder="1" applyAlignment="1">
      <alignment horizontal="justify" vertical="top" wrapText="1"/>
    </xf>
    <xf numFmtId="167" fontId="126" fillId="3" borderId="12" xfId="1247" applyNumberFormat="1" applyFont="1" applyFill="1" applyBorder="1" applyAlignment="1">
      <alignment horizontal="justify" vertical="top" wrapText="1"/>
    </xf>
    <xf numFmtId="167" fontId="126" fillId="3" borderId="17" xfId="1247" applyNumberFormat="1" applyFont="1" applyFill="1" applyBorder="1" applyAlignment="1">
      <alignment horizontal="justify" vertical="top" wrapText="1"/>
    </xf>
    <xf numFmtId="49" fontId="130" fillId="0" borderId="12" xfId="1247" applyNumberFormat="1" applyFont="1" applyBorder="1" applyAlignment="1">
      <alignment horizontal="center" vertical="top" wrapText="1"/>
    </xf>
    <xf numFmtId="49" fontId="130" fillId="0" borderId="17" xfId="1247" applyNumberFormat="1" applyFont="1" applyBorder="1" applyAlignment="1">
      <alignment horizontal="center" vertical="top" wrapText="1"/>
    </xf>
    <xf numFmtId="0" fontId="128" fillId="3" borderId="12" xfId="1247" applyFont="1" applyFill="1" applyBorder="1" applyAlignment="1" applyProtection="1">
      <alignment horizontal="left" vertical="top" wrapText="1"/>
      <protection locked="0"/>
    </xf>
    <xf numFmtId="0" fontId="128" fillId="3" borderId="17" xfId="1247" applyFont="1" applyFill="1" applyBorder="1" applyAlignment="1" applyProtection="1">
      <alignment horizontal="left" vertical="top" wrapText="1"/>
      <protection locked="0"/>
    </xf>
    <xf numFmtId="168" fontId="130" fillId="3" borderId="12" xfId="1247" applyNumberFormat="1" applyFont="1" applyFill="1" applyBorder="1" applyAlignment="1">
      <alignment horizontal="left" vertical="top" wrapText="1"/>
    </xf>
    <xf numFmtId="168" fontId="130" fillId="3" borderId="17" xfId="1247" applyNumberFormat="1" applyFont="1" applyFill="1" applyBorder="1" applyAlignment="1">
      <alignment horizontal="left" vertical="top" wrapText="1"/>
    </xf>
    <xf numFmtId="167" fontId="126" fillId="3" borderId="12" xfId="1" applyNumberFormat="1" applyFont="1" applyFill="1" applyBorder="1" applyAlignment="1">
      <alignment horizontal="center" vertical="center"/>
    </xf>
    <xf numFmtId="167" fontId="126" fillId="3" borderId="17" xfId="1" applyNumberFormat="1" applyFont="1" applyFill="1" applyBorder="1" applyAlignment="1">
      <alignment horizontal="center" vertical="center"/>
    </xf>
    <xf numFmtId="0" fontId="127" fillId="0" borderId="1" xfId="1247" applyFont="1" applyBorder="1" applyAlignment="1" applyProtection="1">
      <alignment horizontal="center" vertical="center" wrapText="1"/>
      <protection locked="0"/>
    </xf>
    <xf numFmtId="0" fontId="123" fillId="0" borderId="0" xfId="1247" applyFont="1" applyAlignment="1">
      <alignment horizontal="center" vertical="center" wrapText="1"/>
    </xf>
    <xf numFmtId="0" fontId="123" fillId="0" borderId="1" xfId="1247" applyFont="1" applyBorder="1" applyAlignment="1">
      <alignment horizontal="center" vertical="center" wrapText="1"/>
    </xf>
    <xf numFmtId="0" fontId="129" fillId="0" borderId="1" xfId="1247" applyFont="1" applyBorder="1" applyAlignment="1">
      <alignment horizontal="center" vertical="center" wrapText="1"/>
    </xf>
    <xf numFmtId="0" fontId="130" fillId="0" borderId="12" xfId="1247" applyFont="1" applyBorder="1" applyAlignment="1">
      <alignment horizontal="left" vertical="top" wrapText="1"/>
    </xf>
    <xf numFmtId="0" fontId="130" fillId="0" borderId="17" xfId="1247" applyFont="1" applyBorder="1" applyAlignment="1">
      <alignment horizontal="left" vertical="top" wrapText="1"/>
    </xf>
    <xf numFmtId="168" fontId="130" fillId="0" borderId="12" xfId="1247" applyNumberFormat="1" applyFont="1" applyBorder="1" applyAlignment="1">
      <alignment horizontal="left" vertical="top" wrapText="1"/>
    </xf>
    <xf numFmtId="168" fontId="130" fillId="0" borderId="17" xfId="1247" applyNumberFormat="1" applyFont="1" applyBorder="1" applyAlignment="1">
      <alignment horizontal="left" vertical="top" wrapText="1"/>
    </xf>
    <xf numFmtId="167" fontId="126" fillId="0" borderId="12" xfId="1" applyNumberFormat="1" applyFont="1" applyBorder="1" applyAlignment="1">
      <alignment horizontal="center" vertical="center"/>
    </xf>
    <xf numFmtId="167" fontId="126" fillId="0" borderId="17" xfId="1" applyNumberFormat="1" applyFont="1" applyBorder="1" applyAlignment="1">
      <alignment horizontal="center" vertical="center"/>
    </xf>
    <xf numFmtId="167" fontId="130" fillId="0" borderId="12" xfId="1247" applyNumberFormat="1" applyFont="1" applyBorder="1" applyAlignment="1">
      <alignment horizontal="center" vertical="center" wrapText="1"/>
    </xf>
    <xf numFmtId="167" fontId="130" fillId="0" borderId="17" xfId="1247" applyNumberFormat="1" applyFont="1" applyBorder="1" applyAlignment="1">
      <alignment horizontal="center" vertical="center" wrapText="1"/>
    </xf>
    <xf numFmtId="168" fontId="130" fillId="0" borderId="12" xfId="1247" applyNumberFormat="1" applyFont="1" applyBorder="1" applyAlignment="1">
      <alignment horizontal="center" vertical="center" wrapText="1"/>
    </xf>
    <xf numFmtId="168" fontId="130" fillId="0" borderId="17" xfId="1247" applyNumberFormat="1" applyFont="1" applyBorder="1" applyAlignment="1">
      <alignment horizontal="center" vertical="center" wrapText="1"/>
    </xf>
    <xf numFmtId="0" fontId="126" fillId="0" borderId="12" xfId="1247" applyFont="1" applyBorder="1" applyAlignment="1">
      <alignment horizontal="justify" vertical="top" wrapText="1"/>
    </xf>
    <xf numFmtId="0" fontId="126" fillId="0" borderId="17" xfId="1247" applyFont="1" applyBorder="1" applyAlignment="1">
      <alignment horizontal="justify" vertical="top" wrapText="1"/>
    </xf>
    <xf numFmtId="168" fontId="130" fillId="0" borderId="12" xfId="1247" applyNumberFormat="1" applyFont="1" applyFill="1" applyBorder="1" applyAlignment="1">
      <alignment horizontal="justify" vertical="top" wrapText="1"/>
    </xf>
    <xf numFmtId="168" fontId="130" fillId="0" borderId="17" xfId="1247" applyNumberFormat="1" applyFont="1" applyFill="1" applyBorder="1" applyAlignment="1">
      <alignment horizontal="justify" vertical="top" wrapText="1"/>
    </xf>
    <xf numFmtId="49" fontId="129" fillId="0" borderId="1" xfId="1247" applyNumberFormat="1" applyFont="1" applyBorder="1" applyAlignment="1">
      <alignment horizontal="center" vertical="top" wrapText="1"/>
    </xf>
    <xf numFmtId="0" fontId="129" fillId="0" borderId="1" xfId="1247" applyFont="1" applyBorder="1" applyAlignment="1">
      <alignment horizontal="left" vertical="top" wrapText="1"/>
    </xf>
    <xf numFmtId="49" fontId="130" fillId="0" borderId="1" xfId="1247" applyNumberFormat="1" applyFont="1" applyBorder="1" applyAlignment="1">
      <alignment horizontal="center" vertical="top" wrapText="1"/>
    </xf>
    <xf numFmtId="0" fontId="128" fillId="0" borderId="1" xfId="1247" applyFont="1" applyBorder="1" applyAlignment="1" applyProtection="1">
      <alignment horizontal="left" vertical="top" wrapText="1"/>
      <protection locked="0"/>
    </xf>
    <xf numFmtId="0" fontId="130" fillId="0" borderId="1" xfId="1247" applyFont="1" applyBorder="1" applyAlignment="1">
      <alignment horizontal="left" vertical="top" wrapText="1"/>
    </xf>
    <xf numFmtId="0" fontId="126" fillId="0" borderId="1" xfId="1247" applyFont="1" applyBorder="1" applyAlignment="1">
      <alignment horizontal="justify" vertical="top" wrapText="1"/>
    </xf>
    <xf numFmtId="168" fontId="130" fillId="0" borderId="1" xfId="1247" applyNumberFormat="1" applyFont="1" applyBorder="1" applyAlignment="1">
      <alignment horizontal="center" vertical="center" wrapText="1"/>
    </xf>
    <xf numFmtId="168" fontId="126" fillId="0" borderId="1" xfId="1247" applyNumberFormat="1" applyFont="1" applyBorder="1" applyAlignment="1">
      <alignment horizontal="center" vertical="center"/>
    </xf>
    <xf numFmtId="0" fontId="123" fillId="0" borderId="1" xfId="1247" applyFont="1" applyBorder="1" applyAlignment="1">
      <alignment horizontal="center" vertical="top" wrapText="1"/>
    </xf>
    <xf numFmtId="49" fontId="123" fillId="0" borderId="1" xfId="1247" applyNumberFormat="1" applyFont="1" applyBorder="1" applyAlignment="1">
      <alignment horizontal="center" vertical="top" wrapText="1"/>
    </xf>
    <xf numFmtId="168" fontId="123" fillId="0" borderId="12" xfId="1247" applyNumberFormat="1" applyFont="1" applyBorder="1" applyAlignment="1">
      <alignment horizontal="center" vertical="center" wrapText="1"/>
    </xf>
    <xf numFmtId="168" fontId="123" fillId="0" borderId="16" xfId="1247" applyNumberFormat="1" applyFont="1" applyBorder="1" applyAlignment="1">
      <alignment horizontal="center" vertical="center" wrapText="1"/>
    </xf>
    <xf numFmtId="168" fontId="123" fillId="0" borderId="17" xfId="1247" applyNumberFormat="1" applyFont="1" applyBorder="1" applyAlignment="1">
      <alignment horizontal="center" vertical="center" wrapText="1"/>
    </xf>
    <xf numFmtId="168" fontId="123" fillId="0" borderId="12" xfId="1247" applyNumberFormat="1" applyFont="1" applyBorder="1" applyAlignment="1">
      <alignment horizontal="center" vertical="center"/>
    </xf>
    <xf numFmtId="168" fontId="123" fillId="0" borderId="16" xfId="1247" applyNumberFormat="1" applyFont="1" applyBorder="1" applyAlignment="1">
      <alignment horizontal="center" vertical="center"/>
    </xf>
    <xf numFmtId="168" fontId="123" fillId="0" borderId="17" xfId="1247" applyNumberFormat="1" applyFont="1" applyBorder="1" applyAlignment="1">
      <alignment horizontal="center" vertical="center"/>
    </xf>
    <xf numFmtId="0" fontId="126" fillId="0" borderId="12" xfId="1247" applyFont="1" applyBorder="1" applyAlignment="1">
      <alignment horizontal="center" vertical="center"/>
    </xf>
    <xf numFmtId="0" fontId="126" fillId="0" borderId="16" xfId="1247" applyFont="1" applyBorder="1" applyAlignment="1">
      <alignment horizontal="center" vertical="center"/>
    </xf>
    <xf numFmtId="0" fontId="126" fillId="0" borderId="17" xfId="1247" applyFont="1" applyBorder="1" applyAlignment="1">
      <alignment horizontal="center" vertical="center"/>
    </xf>
    <xf numFmtId="0" fontId="123" fillId="0" borderId="12" xfId="1247" applyFont="1" applyBorder="1" applyAlignment="1">
      <alignment horizontal="center" vertical="center" wrapText="1"/>
    </xf>
    <xf numFmtId="0" fontId="123" fillId="0" borderId="16" xfId="1247" applyFont="1" applyBorder="1" applyAlignment="1">
      <alignment horizontal="center" vertical="center" wrapText="1"/>
    </xf>
    <xf numFmtId="0" fontId="123" fillId="0" borderId="17" xfId="1247" applyFont="1" applyBorder="1" applyAlignment="1">
      <alignment horizontal="center" vertical="center" wrapText="1"/>
    </xf>
    <xf numFmtId="168" fontId="126" fillId="3" borderId="12" xfId="1247" applyNumberFormat="1" applyFont="1" applyFill="1" applyBorder="1" applyAlignment="1">
      <alignment horizontal="justify" vertical="top" wrapText="1"/>
    </xf>
    <xf numFmtId="168" fontId="126" fillId="3" borderId="17" xfId="1247" applyNumberFormat="1" applyFont="1" applyFill="1" applyBorder="1" applyAlignment="1">
      <alignment horizontal="justify" vertical="top" wrapText="1"/>
    </xf>
    <xf numFmtId="1" fontId="129" fillId="0" borderId="1" xfId="984" applyNumberFormat="1" applyFont="1" applyBorder="1" applyAlignment="1">
      <alignment horizontal="left" vertical="center" wrapText="1"/>
    </xf>
    <xf numFmtId="0" fontId="129" fillId="0" borderId="1" xfId="984" applyFont="1" applyBorder="1" applyAlignment="1">
      <alignment horizontal="left" vertical="center" wrapText="1"/>
    </xf>
    <xf numFmtId="1" fontId="129" fillId="0" borderId="1" xfId="1029" applyNumberFormat="1" applyFont="1" applyFill="1" applyBorder="1" applyAlignment="1">
      <alignment horizontal="left" vertical="center" wrapText="1"/>
    </xf>
    <xf numFmtId="0" fontId="126" fillId="0" borderId="0" xfId="984" applyFont="1" applyAlignment="1">
      <alignment horizontal="right"/>
    </xf>
    <xf numFmtId="0" fontId="123" fillId="0" borderId="0" xfId="984" applyFont="1" applyAlignment="1">
      <alignment horizontal="center" vertical="center"/>
    </xf>
    <xf numFmtId="0" fontId="123" fillId="0" borderId="0" xfId="984" applyFont="1" applyAlignment="1">
      <alignment horizontal="center" vertical="center" wrapText="1"/>
    </xf>
    <xf numFmtId="0" fontId="123" fillId="0" borderId="0" xfId="984" applyFont="1" applyAlignment="1">
      <alignment horizontal="center" vertical="top" wrapText="1"/>
    </xf>
    <xf numFmtId="0" fontId="123" fillId="0" borderId="1" xfId="1252" applyFont="1" applyBorder="1" applyAlignment="1">
      <alignment horizontal="left" vertical="center" wrapText="1"/>
    </xf>
    <xf numFmtId="0" fontId="129" fillId="3" borderId="1" xfId="1252" applyFont="1" applyFill="1" applyBorder="1" applyAlignment="1">
      <alignment horizontal="left" vertical="center" wrapText="1"/>
    </xf>
    <xf numFmtId="49" fontId="126" fillId="0" borderId="1" xfId="1" applyNumberFormat="1" applyFont="1" applyBorder="1" applyAlignment="1">
      <alignment horizontal="center" vertical="top"/>
    </xf>
    <xf numFmtId="0" fontId="123" fillId="0" borderId="1" xfId="1" applyFont="1" applyBorder="1" applyAlignment="1">
      <alignment horizontal="left" vertical="center"/>
    </xf>
    <xf numFmtId="168" fontId="123" fillId="0" borderId="1" xfId="1" applyNumberFormat="1" applyFont="1" applyBorder="1" applyAlignment="1">
      <alignment horizontal="center" vertical="top"/>
    </xf>
    <xf numFmtId="0" fontId="139" fillId="0" borderId="1" xfId="1248" applyFont="1" applyBorder="1" applyAlignment="1">
      <alignment horizontal="center" vertical="top"/>
    </xf>
    <xf numFmtId="49" fontId="123" fillId="0" borderId="1" xfId="1" applyNumberFormat="1" applyFont="1" applyBorder="1" applyAlignment="1">
      <alignment horizontal="center" vertical="center"/>
    </xf>
    <xf numFmtId="49" fontId="123" fillId="0" borderId="1" xfId="1" applyNumberFormat="1" applyFont="1" applyFill="1" applyBorder="1" applyAlignment="1">
      <alignment horizontal="center" vertical="center"/>
    </xf>
    <xf numFmtId="49" fontId="131" fillId="0" borderId="1" xfId="1248" applyNumberFormat="1" applyFont="1" applyBorder="1" applyAlignment="1">
      <alignment horizontal="center" vertical="top"/>
    </xf>
    <xf numFmtId="0" fontId="135" fillId="0" borderId="1" xfId="1248" applyFont="1" applyBorder="1" applyAlignment="1">
      <alignment horizontal="center" vertical="center" wrapText="1"/>
    </xf>
    <xf numFmtId="0" fontId="131" fillId="0" borderId="1" xfId="1248" applyFont="1" applyBorder="1" applyAlignment="1">
      <alignment horizontal="left" vertical="top" wrapText="1"/>
    </xf>
    <xf numFmtId="168" fontId="126" fillId="0" borderId="1" xfId="1248" applyNumberFormat="1" applyFont="1" applyBorder="1" applyAlignment="1">
      <alignment horizontal="justify" vertical="top"/>
    </xf>
    <xf numFmtId="0" fontId="126" fillId="0" borderId="1" xfId="1248" applyFont="1" applyBorder="1" applyAlignment="1">
      <alignment horizontal="justify" vertical="top" wrapText="1"/>
    </xf>
    <xf numFmtId="0" fontId="135" fillId="0" borderId="1" xfId="1248" applyFont="1" applyBorder="1" applyAlignment="1">
      <alignment horizontal="center" vertical="center"/>
    </xf>
    <xf numFmtId="49" fontId="135" fillId="0" borderId="1" xfId="1248" applyNumberFormat="1" applyFont="1" applyBorder="1" applyAlignment="1">
      <alignment horizontal="center" vertical="top"/>
    </xf>
    <xf numFmtId="0" fontId="135" fillId="0" borderId="1" xfId="1248" applyFont="1" applyBorder="1" applyAlignment="1">
      <alignment horizontal="left" vertical="top" wrapText="1"/>
    </xf>
    <xf numFmtId="0" fontId="123" fillId="0" borderId="1" xfId="1248" applyFont="1" applyBorder="1" applyAlignment="1">
      <alignment horizontal="justify" vertical="top" wrapText="1"/>
    </xf>
    <xf numFmtId="0" fontId="127" fillId="0" borderId="1" xfId="1261" applyFont="1" applyBorder="1" applyAlignment="1">
      <alignment horizontal="center" vertical="center" wrapText="1"/>
    </xf>
    <xf numFmtId="0" fontId="127" fillId="0" borderId="0" xfId="1261" applyFont="1" applyAlignment="1">
      <alignment horizontal="center" vertical="center"/>
    </xf>
    <xf numFmtId="0" fontId="123" fillId="0" borderId="12" xfId="1" applyFont="1" applyBorder="1" applyAlignment="1">
      <alignment horizontal="left" vertical="top" wrapText="1"/>
    </xf>
    <xf numFmtId="0" fontId="123" fillId="0" borderId="16" xfId="1" applyFont="1" applyBorder="1" applyAlignment="1">
      <alignment horizontal="left" vertical="top" wrapText="1"/>
    </xf>
    <xf numFmtId="0" fontId="123" fillId="0" borderId="17" xfId="1" applyFont="1" applyBorder="1" applyAlignment="1">
      <alignment horizontal="left" vertical="top" wrapText="1"/>
    </xf>
    <xf numFmtId="168" fontId="123" fillId="0" borderId="12" xfId="1" applyNumberFormat="1" applyFont="1" applyBorder="1" applyAlignment="1">
      <alignment horizontal="center" vertical="center"/>
    </xf>
    <xf numFmtId="168" fontId="123" fillId="0" borderId="16" xfId="1" applyNumberFormat="1" applyFont="1" applyBorder="1" applyAlignment="1">
      <alignment horizontal="center" vertical="center"/>
    </xf>
    <xf numFmtId="168" fontId="123" fillId="0" borderId="17" xfId="1" applyNumberFormat="1" applyFont="1" applyBorder="1" applyAlignment="1">
      <alignment horizontal="center" vertical="center"/>
    </xf>
    <xf numFmtId="167" fontId="126" fillId="0" borderId="12" xfId="1" applyNumberFormat="1" applyFont="1" applyBorder="1" applyAlignment="1">
      <alignment horizontal="center" vertical="top"/>
    </xf>
    <xf numFmtId="167" fontId="126" fillId="0" borderId="16" xfId="1" applyNumberFormat="1" applyFont="1" applyBorder="1" applyAlignment="1">
      <alignment horizontal="center" vertical="top"/>
    </xf>
    <xf numFmtId="167" fontId="126" fillId="0" borderId="17" xfId="1" applyNumberFormat="1" applyFont="1" applyBorder="1" applyAlignment="1">
      <alignment horizontal="center" vertical="top"/>
    </xf>
    <xf numFmtId="167" fontId="126" fillId="0" borderId="12" xfId="1" applyNumberFormat="1" applyFont="1" applyBorder="1" applyAlignment="1">
      <alignment horizontal="center" vertical="top" wrapText="1"/>
    </xf>
    <xf numFmtId="167" fontId="126" fillId="0" borderId="16" xfId="1" applyNumberFormat="1" applyFont="1" applyBorder="1" applyAlignment="1">
      <alignment horizontal="center" vertical="top" wrapText="1"/>
    </xf>
    <xf numFmtId="167" fontId="126" fillId="0" borderId="17" xfId="1" applyNumberFormat="1" applyFont="1" applyBorder="1" applyAlignment="1">
      <alignment horizontal="center" vertical="top" wrapText="1"/>
    </xf>
    <xf numFmtId="0" fontId="131" fillId="0" borderId="1" xfId="1" applyFont="1" applyBorder="1" applyAlignment="1">
      <alignment horizontal="center" vertical="center" wrapText="1"/>
    </xf>
    <xf numFmtId="0" fontId="135" fillId="0" borderId="1" xfId="1" applyFont="1" applyBorder="1" applyAlignment="1">
      <alignment horizontal="center" vertical="center" wrapText="1"/>
    </xf>
    <xf numFmtId="0" fontId="135" fillId="0" borderId="12" xfId="1" applyFont="1" applyBorder="1" applyAlignment="1">
      <alignment horizontal="center" vertical="center" wrapText="1"/>
    </xf>
    <xf numFmtId="0" fontId="135" fillId="0" borderId="17" xfId="1" applyFont="1" applyBorder="1" applyAlignment="1">
      <alignment horizontal="center" vertical="center" wrapText="1"/>
    </xf>
    <xf numFmtId="0" fontId="123" fillId="0" borderId="12" xfId="1" applyFont="1" applyBorder="1" applyAlignment="1">
      <alignment horizontal="center" vertical="top" wrapText="1"/>
    </xf>
    <xf numFmtId="0" fontId="123" fillId="0" borderId="17" xfId="1" applyFont="1" applyBorder="1" applyAlignment="1">
      <alignment horizontal="center" vertical="top" wrapText="1"/>
    </xf>
    <xf numFmtId="167" fontId="126" fillId="0" borderId="1" xfId="1" applyNumberFormat="1" applyFont="1" applyBorder="1" applyAlignment="1">
      <alignment horizontal="justify" vertical="top"/>
    </xf>
    <xf numFmtId="167" fontId="123" fillId="0" borderId="12" xfId="1" applyNumberFormat="1" applyFont="1" applyBorder="1" applyAlignment="1">
      <alignment horizontal="center" vertical="top"/>
    </xf>
    <xf numFmtId="167" fontId="123" fillId="0" borderId="16" xfId="1" applyNumberFormat="1" applyFont="1" applyBorder="1" applyAlignment="1">
      <alignment horizontal="center" vertical="top"/>
    </xf>
    <xf numFmtId="167" fontId="123" fillId="0" borderId="17" xfId="1" applyNumberFormat="1" applyFont="1" applyBorder="1" applyAlignment="1">
      <alignment horizontal="center" vertical="top"/>
    </xf>
    <xf numFmtId="49" fontId="123" fillId="0" borderId="12" xfId="1" applyNumberFormat="1" applyFont="1" applyBorder="1" applyAlignment="1">
      <alignment horizontal="center" vertical="top" wrapText="1"/>
    </xf>
    <xf numFmtId="49" fontId="123" fillId="0" borderId="16" xfId="1" applyNumberFormat="1" applyFont="1" applyBorder="1" applyAlignment="1">
      <alignment horizontal="center" vertical="top" wrapText="1"/>
    </xf>
    <xf numFmtId="49" fontId="123" fillId="0" borderId="17" xfId="1" applyNumberFormat="1" applyFont="1" applyBorder="1" applyAlignment="1">
      <alignment horizontal="center" vertical="top" wrapText="1"/>
    </xf>
    <xf numFmtId="49" fontId="126" fillId="0" borderId="12" xfId="1" applyNumberFormat="1" applyFont="1" applyBorder="1" applyAlignment="1">
      <alignment horizontal="center" vertical="top"/>
    </xf>
    <xf numFmtId="49" fontId="126" fillId="0" borderId="17" xfId="1" applyNumberFormat="1" applyFont="1" applyBorder="1" applyAlignment="1">
      <alignment horizontal="center" vertical="top"/>
    </xf>
    <xf numFmtId="0" fontId="126" fillId="0" borderId="12" xfId="1" applyFont="1" applyBorder="1" applyAlignment="1">
      <alignment horizontal="left" vertical="top" wrapText="1"/>
    </xf>
    <xf numFmtId="0" fontId="126" fillId="0" borderId="17" xfId="1" applyFont="1" applyBorder="1" applyAlignment="1">
      <alignment horizontal="left" vertical="top" wrapText="1"/>
    </xf>
    <xf numFmtId="167" fontId="126" fillId="0" borderId="12" xfId="1" applyNumberFormat="1" applyFont="1" applyBorder="1" applyAlignment="1">
      <alignment horizontal="justify" vertical="top" wrapText="1"/>
    </xf>
    <xf numFmtId="167" fontId="126" fillId="0" borderId="17" xfId="1" applyNumberFormat="1" applyFont="1" applyBorder="1" applyAlignment="1">
      <alignment horizontal="justify" vertical="top" wrapText="1"/>
    </xf>
    <xf numFmtId="167" fontId="126" fillId="0" borderId="12" xfId="1" applyNumberFormat="1" applyFont="1" applyBorder="1" applyAlignment="1">
      <alignment horizontal="left" vertical="top" wrapText="1"/>
    </xf>
    <xf numFmtId="167" fontId="126" fillId="0" borderId="17" xfId="1" applyNumberFormat="1" applyFont="1" applyBorder="1" applyAlignment="1">
      <alignment horizontal="left" vertical="top" wrapText="1"/>
    </xf>
    <xf numFmtId="167" fontId="139" fillId="0" borderId="12" xfId="1" applyNumberFormat="1" applyFont="1" applyBorder="1" applyAlignment="1">
      <alignment horizontal="justify" vertical="top"/>
    </xf>
    <xf numFmtId="167" fontId="139" fillId="0" borderId="17" xfId="1" applyNumberFormat="1" applyFont="1" applyBorder="1" applyAlignment="1">
      <alignment horizontal="justify" vertical="top"/>
    </xf>
    <xf numFmtId="49" fontId="126" fillId="0" borderId="12" xfId="1" applyNumberFormat="1" applyFont="1" applyBorder="1" applyAlignment="1">
      <alignment horizontal="center" vertical="top" wrapText="1"/>
    </xf>
    <xf numFmtId="49" fontId="126" fillId="0" borderId="17" xfId="1" applyNumberFormat="1" applyFont="1" applyBorder="1" applyAlignment="1">
      <alignment horizontal="center" vertical="top" wrapText="1"/>
    </xf>
    <xf numFmtId="0" fontId="135" fillId="0" borderId="13" xfId="1" applyFont="1" applyBorder="1" applyAlignment="1">
      <alignment horizontal="center" vertical="center" wrapText="1"/>
    </xf>
    <xf numFmtId="0" fontId="135" fillId="0" borderId="14" xfId="1" applyFont="1" applyBorder="1" applyAlignment="1">
      <alignment horizontal="center" vertical="center" wrapText="1"/>
    </xf>
    <xf numFmtId="0" fontId="135" fillId="0" borderId="15" xfId="1" applyFont="1" applyBorder="1" applyAlignment="1">
      <alignment horizontal="center" vertical="center" wrapText="1"/>
    </xf>
    <xf numFmtId="0" fontId="135" fillId="0" borderId="16" xfId="1" applyFont="1" applyBorder="1" applyAlignment="1">
      <alignment horizontal="center" vertical="center" wrapText="1"/>
    </xf>
    <xf numFmtId="0" fontId="131" fillId="0" borderId="1" xfId="1269" applyFont="1" applyBorder="1" applyAlignment="1">
      <alignment horizontal="center" vertical="top"/>
    </xf>
    <xf numFmtId="0" fontId="135" fillId="0" borderId="1" xfId="1269" applyFont="1" applyBorder="1" applyAlignment="1">
      <alignment horizontal="center" vertical="center" wrapText="1"/>
    </xf>
    <xf numFmtId="0" fontId="135" fillId="0" borderId="1" xfId="1270" applyFont="1" applyBorder="1" applyAlignment="1">
      <alignment horizontal="center" vertical="center"/>
    </xf>
    <xf numFmtId="0" fontId="127" fillId="0" borderId="0" xfId="1270" applyFont="1" applyAlignment="1">
      <alignment horizontal="center" vertical="center"/>
    </xf>
    <xf numFmtId="0" fontId="127" fillId="0" borderId="0" xfId="1270" applyFont="1" applyAlignment="1">
      <alignment horizontal="center" vertical="center" wrapText="1"/>
    </xf>
    <xf numFmtId="0" fontId="127" fillId="0" borderId="1" xfId="1270" applyFont="1" applyBorder="1" applyAlignment="1">
      <alignment horizontal="center" vertical="center" wrapText="1"/>
    </xf>
    <xf numFmtId="0" fontId="127" fillId="0" borderId="1" xfId="840" applyFont="1" applyBorder="1" applyAlignment="1">
      <alignment horizontal="center" vertical="center" wrapText="1"/>
    </xf>
    <xf numFmtId="0" fontId="127" fillId="0" borderId="12" xfId="840" applyFont="1" applyBorder="1" applyAlignment="1">
      <alignment horizontal="left" vertical="center" wrapText="1"/>
    </xf>
    <xf numFmtId="0" fontId="127" fillId="0" borderId="16" xfId="840" applyFont="1" applyBorder="1" applyAlignment="1">
      <alignment horizontal="left" vertical="center" wrapText="1"/>
    </xf>
    <xf numFmtId="0" fontId="127" fillId="0" borderId="17" xfId="840" applyFont="1" applyBorder="1" applyAlignment="1">
      <alignment horizontal="left" vertical="center" wrapText="1"/>
    </xf>
    <xf numFmtId="0" fontId="127" fillId="0" borderId="1" xfId="840" applyFont="1" applyBorder="1" applyAlignment="1">
      <alignment horizontal="justify" vertical="top" wrapText="1"/>
    </xf>
    <xf numFmtId="49" fontId="128" fillId="0" borderId="12" xfId="840" applyNumberFormat="1" applyFont="1" applyBorder="1" applyAlignment="1">
      <alignment horizontal="center" vertical="center" wrapText="1"/>
    </xf>
    <xf numFmtId="49" fontId="128" fillId="0" borderId="16" xfId="840" applyNumberFormat="1" applyFont="1" applyBorder="1" applyAlignment="1">
      <alignment horizontal="center" vertical="center" wrapText="1"/>
    </xf>
    <xf numFmtId="49" fontId="128" fillId="0" borderId="17" xfId="840" applyNumberFormat="1" applyFont="1" applyBorder="1" applyAlignment="1">
      <alignment horizontal="center" vertical="center" wrapText="1"/>
    </xf>
    <xf numFmtId="0" fontId="128" fillId="0" borderId="12" xfId="840" applyFont="1" applyBorder="1" applyAlignment="1">
      <alignment horizontal="left" vertical="top" wrapText="1"/>
    </xf>
    <xf numFmtId="0" fontId="128" fillId="0" borderId="16" xfId="840" applyFont="1" applyBorder="1" applyAlignment="1">
      <alignment horizontal="left" vertical="top" wrapText="1"/>
    </xf>
    <xf numFmtId="0" fontId="128" fillId="0" borderId="17" xfId="840" applyFont="1" applyBorder="1" applyAlignment="1">
      <alignment horizontal="left" vertical="top" wrapText="1"/>
    </xf>
    <xf numFmtId="0" fontId="128" fillId="0" borderId="12" xfId="840" applyFont="1" applyBorder="1" applyAlignment="1">
      <alignment horizontal="justify" vertical="top" wrapText="1"/>
    </xf>
    <xf numFmtId="0" fontId="128" fillId="0" borderId="16" xfId="840" applyFont="1" applyBorder="1" applyAlignment="1">
      <alignment horizontal="justify" vertical="top" wrapText="1"/>
    </xf>
    <xf numFmtId="0" fontId="128" fillId="0" borderId="17" xfId="840" applyFont="1" applyBorder="1" applyAlignment="1">
      <alignment horizontal="justify" vertical="top" wrapText="1"/>
    </xf>
    <xf numFmtId="168" fontId="128" fillId="3" borderId="12" xfId="840" applyNumberFormat="1" applyFont="1" applyFill="1" applyBorder="1" applyAlignment="1">
      <alignment horizontal="justify" vertical="top" wrapText="1"/>
    </xf>
    <xf numFmtId="168" fontId="128" fillId="3" borderId="16" xfId="840" applyNumberFormat="1" applyFont="1" applyFill="1" applyBorder="1" applyAlignment="1">
      <alignment horizontal="justify" vertical="top" wrapText="1"/>
    </xf>
    <xf numFmtId="168" fontId="128" fillId="3" borderId="17" xfId="840" applyNumberFormat="1" applyFont="1" applyFill="1" applyBorder="1" applyAlignment="1">
      <alignment horizontal="justify" vertical="top" wrapText="1"/>
    </xf>
    <xf numFmtId="0" fontId="128" fillId="3" borderId="1" xfId="840" applyFont="1" applyFill="1" applyBorder="1" applyAlignment="1">
      <alignment horizontal="justify" vertical="center" wrapText="1"/>
    </xf>
    <xf numFmtId="0" fontId="128" fillId="0" borderId="12" xfId="840" applyFont="1" applyBorder="1" applyAlignment="1">
      <alignment horizontal="center" vertical="center" wrapText="1"/>
    </xf>
    <xf numFmtId="0" fontId="128" fillId="0" borderId="16" xfId="840" applyFont="1" applyBorder="1" applyAlignment="1">
      <alignment horizontal="center" vertical="center" wrapText="1"/>
    </xf>
    <xf numFmtId="0" fontId="128" fillId="0" borderId="17" xfId="840" applyFont="1" applyBorder="1" applyAlignment="1">
      <alignment horizontal="center" vertical="center" wrapText="1"/>
    </xf>
    <xf numFmtId="168" fontId="127" fillId="0" borderId="12" xfId="1" applyNumberFormat="1" applyFont="1" applyBorder="1" applyAlignment="1">
      <alignment horizontal="left" vertical="center" wrapText="1"/>
    </xf>
    <xf numFmtId="168" fontId="127" fillId="0" borderId="16" xfId="1" applyNumberFormat="1" applyFont="1" applyBorder="1" applyAlignment="1">
      <alignment horizontal="left" vertical="center" wrapText="1"/>
    </xf>
    <xf numFmtId="168" fontId="127" fillId="0" borderId="17" xfId="1" applyNumberFormat="1" applyFont="1" applyBorder="1" applyAlignment="1">
      <alignment horizontal="left" vertical="center" wrapText="1"/>
    </xf>
    <xf numFmtId="0" fontId="123" fillId="0" borderId="16" xfId="1" applyFont="1" applyBorder="1" applyAlignment="1">
      <alignment horizontal="center" vertical="top" wrapText="1"/>
    </xf>
    <xf numFmtId="0" fontId="128" fillId="3" borderId="13" xfId="840" applyFont="1" applyFill="1" applyBorder="1" applyAlignment="1">
      <alignment horizontal="justify" vertical="center" wrapText="1"/>
    </xf>
    <xf numFmtId="0" fontId="128" fillId="3" borderId="14" xfId="840" applyFont="1" applyFill="1" applyBorder="1" applyAlignment="1">
      <alignment horizontal="justify" vertical="center" wrapText="1"/>
    </xf>
    <xf numFmtId="0" fontId="128" fillId="3" borderId="15" xfId="840" applyFont="1" applyFill="1" applyBorder="1" applyAlignment="1">
      <alignment horizontal="justify" vertical="center" wrapText="1"/>
    </xf>
    <xf numFmtId="49" fontId="128" fillId="0" borderId="1" xfId="840" applyNumberFormat="1" applyFont="1" applyBorder="1" applyAlignment="1">
      <alignment horizontal="center" vertical="center" wrapText="1"/>
    </xf>
    <xf numFmtId="0" fontId="128" fillId="0" borderId="1" xfId="840" applyFont="1" applyBorder="1" applyAlignment="1">
      <alignment horizontal="left" vertical="top" wrapText="1"/>
    </xf>
    <xf numFmtId="0" fontId="128" fillId="0" borderId="1" xfId="840" applyFont="1" applyBorder="1" applyAlignment="1">
      <alignment horizontal="justify" vertical="top" wrapText="1"/>
    </xf>
    <xf numFmtId="49" fontId="126" fillId="0" borderId="1" xfId="1" applyNumberFormat="1" applyFont="1" applyBorder="1" applyAlignment="1">
      <alignment horizontal="center" vertical="center" wrapText="1"/>
    </xf>
    <xf numFmtId="49" fontId="126" fillId="0" borderId="12" xfId="1" applyNumberFormat="1" applyFont="1" applyBorder="1" applyAlignment="1">
      <alignment horizontal="center" vertical="center" wrapText="1"/>
    </xf>
    <xf numFmtId="49" fontId="126" fillId="0" borderId="17" xfId="1" applyNumberFormat="1" applyFont="1" applyBorder="1" applyAlignment="1">
      <alignment horizontal="center" vertical="center" wrapText="1"/>
    </xf>
    <xf numFmtId="0" fontId="126" fillId="0" borderId="12" xfId="1" applyFont="1" applyFill="1" applyBorder="1" applyAlignment="1">
      <alignment horizontal="justify" vertical="top" wrapText="1"/>
    </xf>
    <xf numFmtId="0" fontId="126" fillId="0" borderId="17" xfId="1" applyFont="1" applyFill="1" applyBorder="1" applyAlignment="1">
      <alignment horizontal="justify" vertical="top" wrapText="1"/>
    </xf>
    <xf numFmtId="49" fontId="126" fillId="3" borderId="1" xfId="1" applyNumberFormat="1" applyFont="1" applyFill="1" applyBorder="1" applyAlignment="1">
      <alignment horizontal="justify" vertical="top" wrapText="1"/>
    </xf>
    <xf numFmtId="0" fontId="128" fillId="3" borderId="1" xfId="1" applyFont="1" applyFill="1" applyBorder="1" applyAlignment="1">
      <alignment horizontal="justify" vertical="top" wrapText="1"/>
    </xf>
    <xf numFmtId="49" fontId="131" fillId="0" borderId="1" xfId="1" applyNumberFormat="1" applyFont="1" applyBorder="1" applyAlignment="1">
      <alignment horizontal="center" vertical="center" wrapText="1"/>
    </xf>
    <xf numFmtId="0" fontId="131" fillId="0" borderId="1" xfId="1" applyFont="1" applyBorder="1" applyAlignment="1">
      <alignment horizontal="left" vertical="top" wrapText="1"/>
    </xf>
    <xf numFmtId="0" fontId="127" fillId="0" borderId="1" xfId="1" applyFont="1" applyFill="1" applyBorder="1" applyAlignment="1">
      <alignment horizontal="center" vertical="center"/>
    </xf>
    <xf numFmtId="49" fontId="135" fillId="0" borderId="1" xfId="1" applyNumberFormat="1" applyFont="1" applyBorder="1" applyAlignment="1">
      <alignment horizontal="center" vertical="center" wrapText="1"/>
    </xf>
    <xf numFmtId="0" fontId="135" fillId="0" borderId="1" xfId="1" applyFont="1" applyBorder="1" applyAlignment="1">
      <alignment horizontal="left" vertical="top" wrapText="1"/>
    </xf>
    <xf numFmtId="0" fontId="135" fillId="0" borderId="1" xfId="1" applyFont="1" applyBorder="1" applyAlignment="1">
      <alignment horizontal="justify" vertical="top" wrapText="1"/>
    </xf>
    <xf numFmtId="49" fontId="135" fillId="0" borderId="12" xfId="1" applyNumberFormat="1" applyFont="1" applyBorder="1" applyAlignment="1">
      <alignment horizontal="center" vertical="center" wrapText="1"/>
    </xf>
    <xf numFmtId="49" fontId="135" fillId="0" borderId="16" xfId="1" applyNumberFormat="1" applyFont="1" applyBorder="1" applyAlignment="1">
      <alignment horizontal="center" vertical="center" wrapText="1"/>
    </xf>
    <xf numFmtId="49" fontId="135" fillId="0" borderId="17" xfId="1" applyNumberFormat="1" applyFont="1" applyBorder="1" applyAlignment="1">
      <alignment horizontal="center" vertical="center" wrapText="1"/>
    </xf>
    <xf numFmtId="0" fontId="135" fillId="0" borderId="12" xfId="1" applyFont="1" applyBorder="1" applyAlignment="1">
      <alignment horizontal="left" vertical="top" wrapText="1"/>
    </xf>
    <xf numFmtId="0" fontId="135" fillId="0" borderId="16" xfId="1" applyFont="1" applyBorder="1" applyAlignment="1">
      <alignment horizontal="left" vertical="top" wrapText="1"/>
    </xf>
    <xf numFmtId="0" fontId="135" fillId="0" borderId="17" xfId="1" applyFont="1" applyBorder="1" applyAlignment="1">
      <alignment horizontal="left" vertical="top" wrapText="1"/>
    </xf>
    <xf numFmtId="0" fontId="135" fillId="0" borderId="12" xfId="1" applyFont="1" applyBorder="1" applyAlignment="1">
      <alignment horizontal="center" vertical="top" wrapText="1"/>
    </xf>
    <xf numFmtId="0" fontId="135" fillId="0" borderId="16" xfId="1" applyFont="1" applyBorder="1" applyAlignment="1">
      <alignment horizontal="center" vertical="top" wrapText="1"/>
    </xf>
    <xf numFmtId="0" fontId="135" fillId="0" borderId="17" xfId="1" applyFont="1" applyBorder="1" applyAlignment="1">
      <alignment horizontal="center" vertical="top" wrapText="1"/>
    </xf>
    <xf numFmtId="0" fontId="135" fillId="0" borderId="12" xfId="1" applyFont="1" applyFill="1" applyBorder="1" applyAlignment="1">
      <alignment horizontal="justify" vertical="top" wrapText="1"/>
    </xf>
    <xf numFmtId="0" fontId="135" fillId="0" borderId="16" xfId="1" applyFont="1" applyFill="1" applyBorder="1" applyAlignment="1">
      <alignment horizontal="justify" vertical="top" wrapText="1"/>
    </xf>
    <xf numFmtId="0" fontId="135" fillId="0" borderId="17" xfId="1" applyFont="1" applyFill="1" applyBorder="1" applyAlignment="1">
      <alignment horizontal="justify" vertical="top" wrapText="1"/>
    </xf>
    <xf numFmtId="49" fontId="126" fillId="0" borderId="16" xfId="1" applyNumberFormat="1" applyFont="1" applyBorder="1" applyAlignment="1">
      <alignment horizontal="center" vertical="center" wrapText="1"/>
    </xf>
    <xf numFmtId="0" fontId="126" fillId="0" borderId="16" xfId="1" applyFont="1" applyBorder="1" applyAlignment="1">
      <alignment horizontal="left" vertical="top" wrapText="1"/>
    </xf>
    <xf numFmtId="0" fontId="128" fillId="0" borderId="12" xfId="1" applyFont="1" applyFill="1" applyBorder="1" applyAlignment="1">
      <alignment horizontal="justify" vertical="top" wrapText="1"/>
    </xf>
    <xf numFmtId="0" fontId="128" fillId="0" borderId="16" xfId="1" applyFont="1" applyFill="1" applyBorder="1" applyAlignment="1">
      <alignment horizontal="justify" vertical="top" wrapText="1"/>
    </xf>
    <xf numFmtId="0" fontId="128" fillId="0" borderId="17" xfId="1" applyFont="1" applyFill="1" applyBorder="1" applyAlignment="1">
      <alignment horizontal="justify" vertical="top" wrapText="1"/>
    </xf>
    <xf numFmtId="49" fontId="127" fillId="0" borderId="12" xfId="840" applyNumberFormat="1" applyFont="1" applyBorder="1" applyAlignment="1">
      <alignment horizontal="left" vertical="center" wrapText="1"/>
    </xf>
    <xf numFmtId="49" fontId="127" fillId="0" borderId="16" xfId="840" applyNumberFormat="1" applyFont="1" applyBorder="1" applyAlignment="1">
      <alignment horizontal="left" vertical="center" wrapText="1"/>
    </xf>
    <xf numFmtId="49" fontId="127" fillId="0" borderId="17" xfId="840" applyNumberFormat="1" applyFont="1" applyBorder="1" applyAlignment="1">
      <alignment horizontal="left" vertical="center" wrapText="1"/>
    </xf>
    <xf numFmtId="168" fontId="127" fillId="0" borderId="12" xfId="840" applyNumberFormat="1" applyFont="1" applyBorder="1" applyAlignment="1">
      <alignment horizontal="justify" vertical="top" wrapText="1"/>
    </xf>
    <xf numFmtId="168" fontId="127" fillId="0" borderId="16" xfId="840" applyNumberFormat="1" applyFont="1" applyBorder="1" applyAlignment="1">
      <alignment horizontal="justify" vertical="top" wrapText="1"/>
    </xf>
    <xf numFmtId="168" fontId="127" fillId="0" borderId="17" xfId="840" applyNumberFormat="1" applyFont="1" applyBorder="1" applyAlignment="1">
      <alignment horizontal="justify" vertical="top" wrapText="1"/>
    </xf>
    <xf numFmtId="49" fontId="126" fillId="0" borderId="1" xfId="840" applyNumberFormat="1" applyFont="1" applyBorder="1" applyAlignment="1">
      <alignment horizontal="center" vertical="center" wrapText="1"/>
    </xf>
    <xf numFmtId="0" fontId="126" fillId="0" borderId="1" xfId="840" applyFont="1" applyBorder="1" applyAlignment="1">
      <alignment horizontal="left" vertical="top" wrapText="1"/>
    </xf>
    <xf numFmtId="168" fontId="126" fillId="0" borderId="1" xfId="840" applyNumberFormat="1" applyFont="1" applyBorder="1" applyAlignment="1">
      <alignment horizontal="justify" vertical="top" wrapText="1"/>
    </xf>
    <xf numFmtId="168" fontId="126" fillId="3" borderId="1" xfId="840" applyNumberFormat="1" applyFont="1" applyFill="1" applyBorder="1" applyAlignment="1">
      <alignment horizontal="justify" vertical="top" wrapText="1"/>
    </xf>
    <xf numFmtId="49" fontId="128" fillId="0" borderId="1" xfId="840" applyNumberFormat="1" applyFont="1" applyBorder="1" applyAlignment="1">
      <alignment horizontal="left" vertical="top" wrapText="1"/>
    </xf>
    <xf numFmtId="168" fontId="128" fillId="0" borderId="1" xfId="840" applyNumberFormat="1" applyFont="1" applyBorder="1" applyAlignment="1">
      <alignment horizontal="justify" vertical="top" wrapText="1"/>
    </xf>
    <xf numFmtId="49" fontId="127" fillId="0" borderId="1" xfId="840" applyNumberFormat="1" applyFont="1" applyBorder="1" applyAlignment="1">
      <alignment horizontal="center" vertical="center" wrapText="1"/>
    </xf>
    <xf numFmtId="49" fontId="127" fillId="0" borderId="1" xfId="840" applyNumberFormat="1" applyFont="1" applyBorder="1" applyAlignment="1">
      <alignment horizontal="left" vertical="top" wrapText="1"/>
    </xf>
    <xf numFmtId="168" fontId="127" fillId="0" borderId="1" xfId="840" applyNumberFormat="1" applyFont="1" applyBorder="1" applyAlignment="1">
      <alignment horizontal="justify" vertical="top" wrapText="1"/>
    </xf>
    <xf numFmtId="49" fontId="126" fillId="0" borderId="1" xfId="1" applyNumberFormat="1" applyFont="1" applyBorder="1" applyAlignment="1">
      <alignment horizontal="left" vertical="top" wrapText="1"/>
    </xf>
    <xf numFmtId="0" fontId="131" fillId="0" borderId="1" xfId="1" applyFont="1" applyBorder="1" applyAlignment="1">
      <alignment horizontal="justify" vertical="top" wrapText="1"/>
    </xf>
    <xf numFmtId="0" fontId="126" fillId="0" borderId="0" xfId="1" applyFont="1"/>
    <xf numFmtId="0" fontId="127" fillId="0" borderId="1" xfId="1" applyFont="1" applyFill="1" applyBorder="1" applyAlignment="1">
      <alignment horizontal="center" vertical="center" wrapText="1"/>
    </xf>
    <xf numFmtId="0" fontId="126" fillId="0" borderId="12" xfId="1" applyFont="1" applyFill="1" applyBorder="1" applyAlignment="1">
      <alignment horizontal="justify" vertical="center" wrapText="1"/>
    </xf>
    <xf numFmtId="0" fontId="126" fillId="0" borderId="17" xfId="1" applyFont="1" applyFill="1" applyBorder="1" applyAlignment="1">
      <alignment horizontal="justify" vertical="center" wrapText="1"/>
    </xf>
    <xf numFmtId="49" fontId="128" fillId="0" borderId="12" xfId="1" applyNumberFormat="1" applyFont="1" applyBorder="1" applyAlignment="1">
      <alignment horizontal="center" vertical="center"/>
    </xf>
    <xf numFmtId="49" fontId="128" fillId="0" borderId="17" xfId="1" applyNumberFormat="1" applyFont="1" applyBorder="1" applyAlignment="1">
      <alignment horizontal="center" vertical="center"/>
    </xf>
    <xf numFmtId="0" fontId="128" fillId="0" borderId="12" xfId="1" applyFont="1" applyBorder="1" applyAlignment="1">
      <alignment horizontal="left" vertical="top" wrapText="1"/>
    </xf>
    <xf numFmtId="0" fontId="128" fillId="0" borderId="17" xfId="1" applyFont="1" applyBorder="1" applyAlignment="1">
      <alignment horizontal="left" vertical="top" wrapText="1"/>
    </xf>
    <xf numFmtId="0" fontId="128" fillId="3" borderId="12" xfId="1" applyFont="1" applyFill="1" applyBorder="1" applyAlignment="1">
      <alignment horizontal="justify" vertical="top" wrapText="1"/>
    </xf>
    <xf numFmtId="0" fontId="128" fillId="3" borderId="17" xfId="1" applyFont="1" applyFill="1" applyBorder="1" applyAlignment="1">
      <alignment horizontal="justify" vertical="top" wrapText="1"/>
    </xf>
    <xf numFmtId="49" fontId="126" fillId="0" borderId="12" xfId="1" applyNumberFormat="1" applyFont="1" applyBorder="1" applyAlignment="1">
      <alignment horizontal="center" vertical="center"/>
    </xf>
    <xf numFmtId="49" fontId="126" fillId="0" borderId="17" xfId="1" applyNumberFormat="1" applyFont="1" applyBorder="1" applyAlignment="1">
      <alignment horizontal="center" vertical="center"/>
    </xf>
    <xf numFmtId="49" fontId="123" fillId="0" borderId="1" xfId="1" applyNumberFormat="1" applyFont="1" applyBorder="1" applyAlignment="1">
      <alignment horizontal="center" vertical="top"/>
    </xf>
    <xf numFmtId="0" fontId="126" fillId="0" borderId="12" xfId="1" applyFont="1" applyBorder="1" applyAlignment="1">
      <alignment vertical="top" wrapText="1"/>
    </xf>
    <xf numFmtId="0" fontId="126" fillId="0" borderId="17" xfId="1" applyFont="1" applyBorder="1" applyAlignment="1">
      <alignment vertical="top" wrapText="1"/>
    </xf>
    <xf numFmtId="167" fontId="126" fillId="0" borderId="12" xfId="1" applyNumberFormat="1" applyFont="1" applyBorder="1" applyAlignment="1">
      <alignment vertical="top" wrapText="1"/>
    </xf>
    <xf numFmtId="167" fontId="126" fillId="0" borderId="17" xfId="1" applyNumberFormat="1" applyFont="1" applyBorder="1" applyAlignment="1">
      <alignment vertical="top" wrapText="1"/>
    </xf>
    <xf numFmtId="167" fontId="126" fillId="0" borderId="12" xfId="1" applyNumberFormat="1" applyFont="1" applyBorder="1" applyAlignment="1">
      <alignment horizontal="center" vertical="center" wrapText="1"/>
    </xf>
    <xf numFmtId="167" fontId="126" fillId="0" borderId="17" xfId="1" applyNumberFormat="1" applyFont="1" applyBorder="1" applyAlignment="1">
      <alignment horizontal="center" vertical="center" wrapText="1"/>
    </xf>
    <xf numFmtId="167" fontId="139" fillId="0" borderId="1" xfId="1" applyNumberFormat="1" applyFont="1" applyBorder="1" applyAlignment="1">
      <alignment horizontal="center" vertical="top"/>
    </xf>
    <xf numFmtId="167" fontId="139" fillId="0" borderId="1" xfId="1" applyNumberFormat="1" applyFont="1" applyBorder="1" applyAlignment="1">
      <alignment horizontal="justify" vertical="center"/>
    </xf>
    <xf numFmtId="167" fontId="126" fillId="0" borderId="1" xfId="1" applyNumberFormat="1" applyFont="1" applyBorder="1" applyAlignment="1">
      <alignment horizontal="center" vertical="top"/>
    </xf>
    <xf numFmtId="167" fontId="126" fillId="0" borderId="16" xfId="1" applyNumberFormat="1" applyFont="1" applyBorder="1" applyAlignment="1">
      <alignment horizontal="justify" vertical="top" wrapText="1"/>
    </xf>
    <xf numFmtId="49" fontId="126" fillId="0" borderId="16" xfId="1" applyNumberFormat="1" applyFont="1" applyBorder="1" applyAlignment="1">
      <alignment horizontal="center" vertical="top"/>
    </xf>
    <xf numFmtId="49" fontId="131" fillId="0" borderId="1" xfId="1265" applyNumberFormat="1" applyFont="1" applyBorder="1" applyAlignment="1">
      <alignment horizontal="center" vertical="top"/>
    </xf>
    <xf numFmtId="0" fontId="135" fillId="0" borderId="1" xfId="1265" applyFont="1" applyBorder="1" applyAlignment="1">
      <alignment horizontal="center" vertical="center" wrapText="1"/>
    </xf>
    <xf numFmtId="0" fontId="127" fillId="0" borderId="0" xfId="1266" applyFont="1" applyAlignment="1">
      <alignment horizontal="center" vertical="center"/>
    </xf>
    <xf numFmtId="0" fontId="127" fillId="0" borderId="1" xfId="1266" applyFont="1" applyBorder="1" applyAlignment="1">
      <alignment horizontal="center" vertical="center" wrapText="1"/>
    </xf>
    <xf numFmtId="0" fontId="123" fillId="0" borderId="12" xfId="1" applyFont="1" applyBorder="1" applyAlignment="1">
      <alignment horizontal="center" vertical="top"/>
    </xf>
    <xf numFmtId="0" fontId="123" fillId="0" borderId="16" xfId="1" applyFont="1" applyBorder="1" applyAlignment="1">
      <alignment horizontal="center" vertical="top"/>
    </xf>
    <xf numFmtId="0" fontId="123" fillId="0" borderId="17" xfId="1" applyFont="1" applyBorder="1" applyAlignment="1">
      <alignment horizontal="center" vertical="top"/>
    </xf>
    <xf numFmtId="0" fontId="127" fillId="0" borderId="18" xfId="1" applyFont="1" applyBorder="1" applyAlignment="1" applyProtection="1">
      <alignment horizontal="left" vertical="top" wrapText="1"/>
      <protection locked="0"/>
    </xf>
    <xf numFmtId="0" fontId="127" fillId="0" borderId="27" xfId="1" applyFont="1" applyBorder="1" applyAlignment="1" applyProtection="1">
      <alignment horizontal="left" vertical="top" wrapText="1"/>
      <protection locked="0"/>
    </xf>
    <xf numFmtId="0" fontId="127" fillId="0" borderId="19" xfId="1" applyFont="1" applyBorder="1" applyAlignment="1" applyProtection="1">
      <alignment horizontal="left" vertical="top" wrapText="1"/>
      <protection locked="0"/>
    </xf>
    <xf numFmtId="0" fontId="126" fillId="0" borderId="12" xfId="1" applyFont="1" applyBorder="1" applyAlignment="1">
      <alignment horizontal="justify" vertical="top" wrapText="1"/>
    </xf>
    <xf numFmtId="0" fontId="126" fillId="0" borderId="16" xfId="1" applyFont="1" applyBorder="1" applyAlignment="1">
      <alignment horizontal="justify" vertical="top" wrapText="1"/>
    </xf>
    <xf numFmtId="0" fontId="126" fillId="0" borderId="17" xfId="1" applyFont="1" applyBorder="1" applyAlignment="1">
      <alignment horizontal="justify" vertical="top" wrapText="1"/>
    </xf>
    <xf numFmtId="0" fontId="128" fillId="0" borderId="1" xfId="1" applyFont="1" applyBorder="1" applyAlignment="1" applyProtection="1">
      <alignment horizontal="center" vertical="top" wrapText="1"/>
      <protection locked="0"/>
    </xf>
    <xf numFmtId="0" fontId="128" fillId="0" borderId="12" xfId="1" applyFont="1" applyBorder="1" applyAlignment="1" applyProtection="1">
      <alignment horizontal="left" vertical="top" wrapText="1"/>
      <protection locked="0"/>
    </xf>
    <xf numFmtId="0" fontId="128" fillId="0" borderId="16" xfId="1" applyFont="1" applyBorder="1" applyAlignment="1" applyProtection="1">
      <alignment horizontal="left" vertical="top" wrapText="1"/>
      <protection locked="0"/>
    </xf>
    <xf numFmtId="0" fontId="128" fillId="0" borderId="17" xfId="1" applyFont="1" applyBorder="1" applyAlignment="1" applyProtection="1">
      <alignment horizontal="left" vertical="top" wrapText="1"/>
      <protection locked="0"/>
    </xf>
    <xf numFmtId="0" fontId="127" fillId="0" borderId="12" xfId="1" applyFont="1" applyBorder="1" applyAlignment="1" applyProtection="1">
      <alignment horizontal="left" vertical="top" wrapText="1"/>
      <protection locked="0"/>
    </xf>
    <xf numFmtId="0" fontId="127" fillId="0" borderId="16" xfId="1" applyFont="1" applyBorder="1" applyAlignment="1" applyProtection="1">
      <alignment horizontal="left" vertical="top" wrapText="1"/>
      <protection locked="0"/>
    </xf>
    <xf numFmtId="0" fontId="127" fillId="0" borderId="17" xfId="1" applyFont="1" applyBorder="1" applyAlignment="1" applyProtection="1">
      <alignment horizontal="left" vertical="top" wrapText="1"/>
      <protection locked="0"/>
    </xf>
    <xf numFmtId="49" fontId="126" fillId="0" borderId="16" xfId="1" applyNumberFormat="1" applyFont="1" applyBorder="1" applyAlignment="1">
      <alignment horizontal="center" vertical="top" wrapText="1"/>
    </xf>
    <xf numFmtId="0" fontId="123" fillId="0" borderId="1" xfId="1" applyFont="1" applyFill="1" applyBorder="1" applyAlignment="1" applyProtection="1">
      <alignment horizontal="center" vertical="top" wrapText="1"/>
      <protection locked="0"/>
    </xf>
    <xf numFmtId="49" fontId="123" fillId="3" borderId="12" xfId="1" applyNumberFormat="1" applyFont="1" applyFill="1" applyBorder="1" applyAlignment="1">
      <alignment horizontal="center" vertical="center" wrapText="1"/>
    </xf>
    <xf numFmtId="49" fontId="123" fillId="3" borderId="16" xfId="1" applyNumberFormat="1" applyFont="1" applyFill="1" applyBorder="1" applyAlignment="1">
      <alignment horizontal="center" vertical="center" wrapText="1"/>
    </xf>
    <xf numFmtId="49" fontId="123" fillId="3" borderId="17" xfId="1" applyNumberFormat="1" applyFont="1" applyFill="1" applyBorder="1" applyAlignment="1">
      <alignment horizontal="center" vertical="center" wrapText="1"/>
    </xf>
    <xf numFmtId="168" fontId="128" fillId="3" borderId="12" xfId="1" applyNumberFormat="1" applyFont="1" applyFill="1" applyBorder="1" applyAlignment="1" applyProtection="1">
      <alignment horizontal="center" vertical="top" wrapText="1"/>
      <protection locked="0"/>
    </xf>
    <xf numFmtId="168" fontId="128" fillId="3" borderId="17" xfId="1" applyNumberFormat="1" applyFont="1" applyFill="1" applyBorder="1" applyAlignment="1" applyProtection="1">
      <alignment horizontal="center" vertical="top" wrapText="1"/>
      <protection locked="0"/>
    </xf>
    <xf numFmtId="0" fontId="127" fillId="0" borderId="13" xfId="902" applyFont="1" applyBorder="1" applyAlignment="1">
      <alignment horizontal="center" vertical="center" wrapText="1"/>
    </xf>
    <xf numFmtId="0" fontId="127" fillId="0" borderId="14" xfId="902" applyFont="1" applyBorder="1" applyAlignment="1">
      <alignment horizontal="center" vertical="center" wrapText="1"/>
    </xf>
    <xf numFmtId="0" fontId="127" fillId="0" borderId="15" xfId="902" applyFont="1" applyBorder="1" applyAlignment="1">
      <alignment horizontal="center" vertical="center" wrapText="1"/>
    </xf>
    <xf numFmtId="0" fontId="126" fillId="0" borderId="0" xfId="1" applyFont="1" applyAlignment="1">
      <alignment horizontal="right" vertical="center"/>
    </xf>
    <xf numFmtId="0" fontId="123" fillId="0" borderId="0" xfId="1" applyFont="1" applyAlignment="1">
      <alignment horizontal="center"/>
    </xf>
    <xf numFmtId="0" fontId="127" fillId="0" borderId="13" xfId="983" applyFont="1" applyBorder="1" applyAlignment="1">
      <alignment horizontal="center" vertical="center" wrapText="1"/>
    </xf>
    <xf numFmtId="0" fontId="127" fillId="0" borderId="14" xfId="983" applyFont="1" applyBorder="1" applyAlignment="1">
      <alignment horizontal="center" vertical="center" wrapText="1"/>
    </xf>
    <xf numFmtId="0" fontId="127" fillId="0" borderId="28" xfId="983" applyFont="1" applyBorder="1" applyAlignment="1">
      <alignment horizontal="center" vertical="center" wrapText="1"/>
    </xf>
    <xf numFmtId="0" fontId="127" fillId="0" borderId="15" xfId="983" applyFont="1" applyBorder="1" applyAlignment="1">
      <alignment horizontal="center" vertical="center" wrapText="1"/>
    </xf>
    <xf numFmtId="0" fontId="127" fillId="0" borderId="13" xfId="902" applyFont="1" applyBorder="1" applyAlignment="1">
      <alignment horizontal="center" vertical="top" wrapText="1"/>
    </xf>
    <xf numFmtId="0" fontId="127" fillId="0" borderId="14" xfId="902" applyFont="1" applyBorder="1" applyAlignment="1">
      <alignment horizontal="center" vertical="top" wrapText="1"/>
    </xf>
    <xf numFmtId="0" fontId="127" fillId="0" borderId="11" xfId="902" applyFont="1" applyBorder="1" applyAlignment="1">
      <alignment horizontal="center" vertical="top" wrapText="1"/>
    </xf>
    <xf numFmtId="0" fontId="127" fillId="0" borderId="15" xfId="902" applyFont="1" applyBorder="1" applyAlignment="1">
      <alignment horizontal="center" vertical="top" wrapText="1"/>
    </xf>
    <xf numFmtId="49" fontId="126" fillId="0" borderId="12" xfId="1" applyNumberFormat="1" applyFont="1" applyFill="1" applyBorder="1" applyAlignment="1">
      <alignment horizontal="center" vertical="center" wrapText="1"/>
    </xf>
    <xf numFmtId="49" fontId="126" fillId="0" borderId="16" xfId="1" applyNumberFormat="1" applyFont="1" applyFill="1" applyBorder="1" applyAlignment="1">
      <alignment horizontal="center" vertical="center" wrapText="1"/>
    </xf>
    <xf numFmtId="49" fontId="126" fillId="0" borderId="17" xfId="1" applyNumberFormat="1" applyFont="1" applyFill="1" applyBorder="1" applyAlignment="1">
      <alignment horizontal="center" vertical="center" wrapText="1"/>
    </xf>
    <xf numFmtId="49" fontId="126" fillId="0" borderId="12" xfId="1" applyNumberFormat="1" applyFont="1" applyFill="1" applyBorder="1" applyAlignment="1">
      <alignment horizontal="justify" vertical="top" wrapText="1"/>
    </xf>
    <xf numFmtId="49" fontId="126" fillId="0" borderId="16" xfId="1" applyNumberFormat="1" applyFont="1" applyFill="1" applyBorder="1" applyAlignment="1">
      <alignment horizontal="justify" vertical="top" wrapText="1"/>
    </xf>
    <xf numFmtId="49" fontId="126" fillId="0" borderId="17" xfId="1" applyNumberFormat="1" applyFont="1" applyFill="1" applyBorder="1" applyAlignment="1">
      <alignment horizontal="justify" vertical="top" wrapText="1"/>
    </xf>
    <xf numFmtId="49" fontId="123" fillId="0" borderId="1" xfId="840" applyNumberFormat="1" applyFont="1" applyFill="1" applyBorder="1" applyAlignment="1">
      <alignment horizontal="center" vertical="center" wrapText="1"/>
    </xf>
    <xf numFmtId="49" fontId="123" fillId="0" borderId="1" xfId="840" applyNumberFormat="1" applyFont="1" applyFill="1" applyBorder="1" applyAlignment="1">
      <alignment horizontal="left" vertical="top" wrapText="1"/>
    </xf>
    <xf numFmtId="49" fontId="123" fillId="0" borderId="1" xfId="840" applyNumberFormat="1" applyFont="1" applyFill="1" applyBorder="1" applyAlignment="1">
      <alignment horizontal="center" vertical="top" wrapText="1"/>
    </xf>
    <xf numFmtId="0" fontId="123" fillId="0" borderId="1" xfId="840" applyFont="1" applyBorder="1" applyAlignment="1">
      <alignment horizontal="center" vertical="center" wrapText="1"/>
    </xf>
    <xf numFmtId="168" fontId="123" fillId="3" borderId="1" xfId="1" applyNumberFormat="1" applyFont="1" applyFill="1" applyBorder="1" applyAlignment="1">
      <alignment horizontal="center" vertical="top"/>
    </xf>
    <xf numFmtId="49" fontId="126" fillId="0" borderId="12" xfId="840" applyNumberFormat="1" applyFont="1" applyFill="1" applyBorder="1" applyAlignment="1">
      <alignment horizontal="justify" vertical="top" wrapText="1"/>
    </xf>
    <xf numFmtId="49" fontId="126" fillId="0" borderId="17" xfId="840" applyNumberFormat="1" applyFont="1" applyFill="1" applyBorder="1" applyAlignment="1">
      <alignment horizontal="justify" vertical="top" wrapText="1"/>
    </xf>
    <xf numFmtId="168" fontId="126" fillId="0" borderId="12" xfId="840" applyNumberFormat="1" applyFont="1" applyBorder="1" applyAlignment="1">
      <alignment horizontal="justify" vertical="top" wrapText="1"/>
    </xf>
    <xf numFmtId="168" fontId="126" fillId="0" borderId="17" xfId="840" applyNumberFormat="1" applyFont="1" applyBorder="1" applyAlignment="1">
      <alignment horizontal="justify" vertical="top" wrapText="1"/>
    </xf>
    <xf numFmtId="49" fontId="126" fillId="0" borderId="16" xfId="840" applyNumberFormat="1" applyFont="1" applyFill="1" applyBorder="1" applyAlignment="1">
      <alignment horizontal="justify" vertical="top" wrapText="1"/>
    </xf>
    <xf numFmtId="0" fontId="126" fillId="0" borderId="13" xfId="840" applyFont="1" applyBorder="1" applyAlignment="1">
      <alignment horizontal="justify" vertical="top" wrapText="1"/>
    </xf>
    <xf numFmtId="0" fontId="126" fillId="0" borderId="14" xfId="840" applyFont="1" applyBorder="1" applyAlignment="1">
      <alignment horizontal="justify" vertical="top" wrapText="1"/>
    </xf>
    <xf numFmtId="0" fontId="126" fillId="0" borderId="15" xfId="840" applyFont="1" applyBorder="1" applyAlignment="1">
      <alignment horizontal="justify" vertical="top" wrapText="1"/>
    </xf>
    <xf numFmtId="49" fontId="123" fillId="0" borderId="1" xfId="840" applyNumberFormat="1" applyFont="1" applyBorder="1" applyAlignment="1">
      <alignment horizontal="center" vertical="center" wrapText="1"/>
    </xf>
    <xf numFmtId="168" fontId="123" fillId="0" borderId="1" xfId="840" applyNumberFormat="1" applyFont="1" applyBorder="1" applyAlignment="1">
      <alignment horizontal="center" vertical="top" wrapText="1"/>
    </xf>
    <xf numFmtId="168" fontId="126" fillId="0" borderId="1" xfId="840" applyNumberFormat="1" applyFont="1" applyBorder="1" applyAlignment="1">
      <alignment horizontal="center" vertical="top" wrapText="1"/>
    </xf>
    <xf numFmtId="49" fontId="126" fillId="0" borderId="1" xfId="840" applyNumberFormat="1" applyFont="1" applyFill="1" applyBorder="1" applyAlignment="1">
      <alignment horizontal="center" vertical="center" wrapText="1"/>
    </xf>
    <xf numFmtId="49" fontId="126" fillId="0" borderId="1" xfId="840" applyNumberFormat="1" applyFont="1" applyFill="1" applyBorder="1" applyAlignment="1">
      <alignment horizontal="left" vertical="top" wrapText="1"/>
    </xf>
    <xf numFmtId="49" fontId="126" fillId="0" borderId="1" xfId="840" applyNumberFormat="1" applyFont="1" applyFill="1" applyBorder="1" applyAlignment="1">
      <alignment horizontal="justify" vertical="top" wrapText="1"/>
    </xf>
    <xf numFmtId="49" fontId="126" fillId="0" borderId="1" xfId="1" applyNumberFormat="1" applyFont="1" applyFill="1" applyBorder="1" applyAlignment="1">
      <alignment horizontal="justify" vertical="top" wrapText="1"/>
    </xf>
    <xf numFmtId="49" fontId="126" fillId="0" borderId="1" xfId="1" applyNumberFormat="1" applyFont="1" applyFill="1" applyBorder="1" applyAlignment="1">
      <alignment horizontal="center" vertical="center" wrapText="1"/>
    </xf>
    <xf numFmtId="168" fontId="126" fillId="0" borderId="1" xfId="1" applyNumberFormat="1" applyFont="1" applyFill="1" applyBorder="1" applyAlignment="1">
      <alignment horizontal="center" vertical="top" wrapText="1"/>
    </xf>
    <xf numFmtId="0" fontId="126" fillId="0" borderId="16" xfId="840" applyFont="1" applyBorder="1" applyAlignment="1">
      <alignment horizontal="left" vertical="top" wrapText="1"/>
    </xf>
    <xf numFmtId="0" fontId="126" fillId="0" borderId="17" xfId="840" applyFont="1" applyBorder="1" applyAlignment="1">
      <alignment horizontal="left" vertical="top" wrapText="1"/>
    </xf>
    <xf numFmtId="4" fontId="126" fillId="0" borderId="16" xfId="1" applyNumberFormat="1" applyFont="1" applyBorder="1" applyAlignment="1">
      <alignment horizontal="center" vertical="center" wrapText="1"/>
    </xf>
    <xf numFmtId="49" fontId="126" fillId="3" borderId="12" xfId="1" applyNumberFormat="1" applyFont="1" applyFill="1" applyBorder="1" applyAlignment="1">
      <alignment horizontal="justify" vertical="top" wrapText="1"/>
    </xf>
    <xf numFmtId="49" fontId="126" fillId="3" borderId="17" xfId="1" applyNumberFormat="1" applyFont="1" applyFill="1" applyBorder="1" applyAlignment="1">
      <alignment horizontal="justify" vertical="top" wrapText="1"/>
    </xf>
    <xf numFmtId="0" fontId="126" fillId="0" borderId="1" xfId="1" applyFont="1" applyFill="1" applyBorder="1" applyAlignment="1">
      <alignment horizontal="left" vertical="top" wrapText="1"/>
    </xf>
    <xf numFmtId="49" fontId="126" fillId="0" borderId="1" xfId="1" applyNumberFormat="1" applyFont="1" applyFill="1" applyBorder="1" applyAlignment="1">
      <alignment horizontal="center" vertical="top" wrapText="1"/>
    </xf>
    <xf numFmtId="0" fontId="126" fillId="3" borderId="1" xfId="0" applyFont="1" applyFill="1" applyBorder="1" applyAlignment="1">
      <alignment horizontal="justify" vertical="top" wrapText="1"/>
    </xf>
    <xf numFmtId="4" fontId="126" fillId="0" borderId="1" xfId="1" applyNumberFormat="1" applyFont="1" applyFill="1" applyBorder="1" applyAlignment="1">
      <alignment horizontal="center" vertical="center" wrapText="1"/>
    </xf>
    <xf numFmtId="168" fontId="126" fillId="0" borderId="1" xfId="1" applyNumberFormat="1" applyFont="1" applyFill="1" applyBorder="1" applyAlignment="1">
      <alignment horizontal="center" vertical="center" wrapText="1"/>
    </xf>
    <xf numFmtId="49" fontId="126" fillId="0" borderId="12" xfId="840" applyNumberFormat="1" applyFont="1" applyFill="1" applyBorder="1" applyAlignment="1">
      <alignment horizontal="center" vertical="center"/>
    </xf>
    <xf numFmtId="49" fontId="126" fillId="0" borderId="16" xfId="840" applyNumberFormat="1" applyFont="1" applyFill="1" applyBorder="1" applyAlignment="1">
      <alignment horizontal="center" vertical="center"/>
    </xf>
    <xf numFmtId="49" fontId="126" fillId="0" borderId="17" xfId="840" applyNumberFormat="1" applyFont="1" applyFill="1" applyBorder="1" applyAlignment="1">
      <alignment horizontal="center" vertical="center"/>
    </xf>
    <xf numFmtId="49" fontId="126" fillId="0" borderId="12" xfId="1" applyNumberFormat="1" applyFont="1" applyFill="1" applyBorder="1" applyAlignment="1">
      <alignment horizontal="left" vertical="top" wrapText="1"/>
    </xf>
    <xf numFmtId="49" fontId="126" fillId="0" borderId="16" xfId="1" applyNumberFormat="1" applyFont="1" applyFill="1" applyBorder="1" applyAlignment="1">
      <alignment horizontal="left" vertical="top" wrapText="1"/>
    </xf>
    <xf numFmtId="49" fontId="126" fillId="0" borderId="17" xfId="1" applyNumberFormat="1" applyFont="1" applyFill="1" applyBorder="1" applyAlignment="1">
      <alignment horizontal="left" vertical="top" wrapText="1"/>
    </xf>
    <xf numFmtId="0" fontId="123" fillId="0" borderId="1" xfId="840" applyFont="1" applyBorder="1" applyAlignment="1">
      <alignment horizontal="left" vertical="center" wrapText="1"/>
    </xf>
    <xf numFmtId="4" fontId="123" fillId="0" borderId="1" xfId="840" applyNumberFormat="1" applyFont="1" applyBorder="1" applyAlignment="1">
      <alignment horizontal="center" vertical="top"/>
    </xf>
    <xf numFmtId="168" fontId="126" fillId="0" borderId="16" xfId="840" applyNumberFormat="1" applyFont="1" applyBorder="1" applyAlignment="1">
      <alignment horizontal="justify" vertical="top" wrapText="1"/>
    </xf>
    <xf numFmtId="168" fontId="126" fillId="0" borderId="12" xfId="840" applyNumberFormat="1" applyFont="1" applyBorder="1" applyAlignment="1">
      <alignment horizontal="center" vertical="top"/>
    </xf>
    <xf numFmtId="168" fontId="126" fillId="0" borderId="16" xfId="840" applyNumberFormat="1" applyFont="1" applyBorder="1" applyAlignment="1">
      <alignment horizontal="center" vertical="top"/>
    </xf>
    <xf numFmtId="168" fontId="126" fillId="0" borderId="17" xfId="840" applyNumberFormat="1" applyFont="1" applyBorder="1" applyAlignment="1">
      <alignment horizontal="center" vertical="top"/>
    </xf>
    <xf numFmtId="49" fontId="126" fillId="0" borderId="12" xfId="840" applyNumberFormat="1" applyFont="1" applyBorder="1" applyAlignment="1">
      <alignment horizontal="center" vertical="center"/>
    </xf>
    <xf numFmtId="49" fontId="126" fillId="0" borderId="16" xfId="840" applyNumberFormat="1" applyFont="1" applyBorder="1" applyAlignment="1">
      <alignment horizontal="center" vertical="center"/>
    </xf>
    <xf numFmtId="49" fontId="126" fillId="0" borderId="17" xfId="840" applyNumberFormat="1" applyFont="1" applyBorder="1" applyAlignment="1">
      <alignment horizontal="center" vertical="center"/>
    </xf>
    <xf numFmtId="49" fontId="126" fillId="0" borderId="12" xfId="840" applyNumberFormat="1" applyFont="1" applyBorder="1" applyAlignment="1">
      <alignment horizontal="left" vertical="top" wrapText="1"/>
    </xf>
    <xf numFmtId="49" fontId="126" fillId="0" borderId="16" xfId="840" applyNumberFormat="1" applyFont="1" applyBorder="1" applyAlignment="1">
      <alignment horizontal="left" vertical="top" wrapText="1"/>
    </xf>
    <xf numFmtId="49" fontId="126" fillId="0" borderId="17" xfId="840" applyNumberFormat="1" applyFont="1" applyBorder="1" applyAlignment="1">
      <alignment horizontal="left" vertical="top" wrapText="1"/>
    </xf>
    <xf numFmtId="49" fontId="126" fillId="0" borderId="12" xfId="840" applyNumberFormat="1" applyFont="1" applyBorder="1" applyAlignment="1">
      <alignment horizontal="center" vertical="center" wrapText="1"/>
    </xf>
    <xf numFmtId="49" fontId="126" fillId="0" borderId="17" xfId="840" applyNumberFormat="1" applyFont="1" applyBorder="1" applyAlignment="1">
      <alignment horizontal="center" vertical="center" wrapText="1"/>
    </xf>
    <xf numFmtId="168" fontId="126" fillId="0" borderId="12" xfId="840" applyNumberFormat="1" applyFont="1" applyBorder="1" applyAlignment="1">
      <alignment horizontal="center" vertical="top" wrapText="1"/>
    </xf>
    <xf numFmtId="168" fontId="126" fillId="0" borderId="17" xfId="840" applyNumberFormat="1" applyFont="1" applyBorder="1" applyAlignment="1">
      <alignment horizontal="center" vertical="top" wrapText="1"/>
    </xf>
    <xf numFmtId="0" fontId="126" fillId="0" borderId="1" xfId="840" applyFont="1" applyBorder="1" applyAlignment="1">
      <alignment horizontal="center" vertical="center"/>
    </xf>
    <xf numFmtId="0" fontId="0" fillId="0" borderId="0" xfId="0" applyBorder="1" applyAlignment="1">
      <alignment horizontal="center" vertical="center" wrapText="1"/>
    </xf>
    <xf numFmtId="168" fontId="126" fillId="0" borderId="12" xfId="1" applyNumberFormat="1" applyFont="1" applyFill="1" applyBorder="1" applyAlignment="1">
      <alignment horizontal="justify" vertical="top" wrapText="1"/>
    </xf>
    <xf numFmtId="168" fontId="126" fillId="0" borderId="16" xfId="1" applyNumberFormat="1" applyFont="1" applyFill="1" applyBorder="1" applyAlignment="1">
      <alignment horizontal="justify" vertical="top" wrapText="1"/>
    </xf>
    <xf numFmtId="168" fontId="126" fillId="0" borderId="17" xfId="1" applyNumberFormat="1" applyFont="1" applyFill="1" applyBorder="1" applyAlignment="1">
      <alignment horizontal="justify" vertical="top" wrapText="1"/>
    </xf>
    <xf numFmtId="49" fontId="123" fillId="0" borderId="12" xfId="1" applyNumberFormat="1" applyFont="1" applyFill="1" applyBorder="1" applyAlignment="1">
      <alignment horizontal="center" vertical="center" wrapText="1"/>
    </xf>
    <xf numFmtId="49" fontId="123" fillId="0" borderId="16" xfId="1" applyNumberFormat="1" applyFont="1" applyFill="1" applyBorder="1" applyAlignment="1">
      <alignment horizontal="center" vertical="center" wrapText="1"/>
    </xf>
    <xf numFmtId="49" fontId="123" fillId="0" borderId="17" xfId="1" applyNumberFormat="1" applyFont="1" applyFill="1" applyBorder="1" applyAlignment="1">
      <alignment horizontal="center" vertical="center" wrapText="1"/>
    </xf>
    <xf numFmtId="0" fontId="123" fillId="0" borderId="12" xfId="1" applyFont="1" applyFill="1" applyBorder="1" applyAlignment="1">
      <alignment horizontal="left" vertical="top" wrapText="1"/>
    </xf>
    <xf numFmtId="0" fontId="123" fillId="0" borderId="16" xfId="1" applyFont="1" applyFill="1" applyBorder="1" applyAlignment="1">
      <alignment horizontal="left" vertical="top" wrapText="1"/>
    </xf>
    <xf numFmtId="0" fontId="123" fillId="0" borderId="17" xfId="1" applyFont="1" applyFill="1" applyBorder="1" applyAlignment="1">
      <alignment horizontal="left" vertical="top" wrapText="1"/>
    </xf>
    <xf numFmtId="168" fontId="123" fillId="0" borderId="12" xfId="1" applyNumberFormat="1" applyFont="1" applyFill="1" applyBorder="1" applyAlignment="1">
      <alignment horizontal="center" vertical="top" wrapText="1"/>
    </xf>
    <xf numFmtId="168" fontId="123" fillId="0" borderId="16" xfId="1" applyNumberFormat="1" applyFont="1" applyFill="1" applyBorder="1" applyAlignment="1">
      <alignment horizontal="center" vertical="top" wrapText="1"/>
    </xf>
    <xf numFmtId="168" fontId="123" fillId="0" borderId="17" xfId="1" applyNumberFormat="1" applyFont="1" applyFill="1" applyBorder="1" applyAlignment="1">
      <alignment horizontal="center" vertical="top" wrapText="1"/>
    </xf>
    <xf numFmtId="49" fontId="126" fillId="0" borderId="12" xfId="1" applyNumberFormat="1" applyFont="1" applyFill="1" applyBorder="1" applyAlignment="1">
      <alignment horizontal="center" vertical="top" wrapText="1"/>
    </xf>
    <xf numFmtId="49" fontId="126" fillId="0" borderId="16" xfId="1" applyNumberFormat="1" applyFont="1" applyFill="1" applyBorder="1" applyAlignment="1">
      <alignment horizontal="center" vertical="top" wrapText="1"/>
    </xf>
    <xf numFmtId="49" fontId="126" fillId="0" borderId="17" xfId="1" applyNumberFormat="1" applyFont="1" applyFill="1" applyBorder="1" applyAlignment="1">
      <alignment horizontal="center" vertical="top" wrapText="1"/>
    </xf>
    <xf numFmtId="0" fontId="126" fillId="0" borderId="12" xfId="0" applyFont="1" applyFill="1" applyBorder="1" applyAlignment="1">
      <alignment horizontal="justify" vertical="top" wrapText="1"/>
    </xf>
    <xf numFmtId="0" fontId="126" fillId="0" borderId="16" xfId="0" applyFont="1" applyFill="1" applyBorder="1" applyAlignment="1">
      <alignment horizontal="justify" vertical="top" wrapText="1"/>
    </xf>
    <xf numFmtId="0" fontId="126" fillId="0" borderId="17" xfId="0" applyFont="1" applyFill="1" applyBorder="1" applyAlignment="1">
      <alignment horizontal="justify" vertical="top" wrapText="1"/>
    </xf>
    <xf numFmtId="0" fontId="28" fillId="0" borderId="0" xfId="0" applyFont="1" applyFill="1" applyBorder="1" applyAlignment="1">
      <alignment horizontal="center" vertical="center" wrapText="1"/>
    </xf>
    <xf numFmtId="49" fontId="126" fillId="3" borderId="12" xfId="840" applyNumberFormat="1" applyFont="1" applyFill="1" applyBorder="1" applyAlignment="1">
      <alignment horizontal="center" vertical="center" wrapText="1"/>
    </xf>
    <xf numFmtId="49" fontId="126" fillId="3" borderId="16" xfId="840" applyNumberFormat="1" applyFont="1" applyFill="1" applyBorder="1" applyAlignment="1">
      <alignment horizontal="center" vertical="center" wrapText="1"/>
    </xf>
    <xf numFmtId="49" fontId="126" fillId="3" borderId="17" xfId="840" applyNumberFormat="1" applyFont="1" applyFill="1" applyBorder="1" applyAlignment="1">
      <alignment horizontal="center" vertical="center" wrapText="1"/>
    </xf>
    <xf numFmtId="49" fontId="126" fillId="3" borderId="1" xfId="0" applyNumberFormat="1" applyFont="1" applyFill="1" applyBorder="1" applyAlignment="1">
      <alignment horizontal="justify" vertical="top" wrapText="1"/>
    </xf>
    <xf numFmtId="49" fontId="126" fillId="3" borderId="1" xfId="840" applyNumberFormat="1" applyFont="1" applyFill="1" applyBorder="1" applyAlignment="1">
      <alignment horizontal="center" vertical="center" wrapText="1"/>
    </xf>
    <xf numFmtId="168" fontId="126" fillId="3" borderId="12" xfId="1" applyNumberFormat="1" applyFont="1" applyFill="1" applyBorder="1" applyAlignment="1">
      <alignment horizontal="justify" vertical="top" wrapText="1"/>
    </xf>
    <xf numFmtId="168" fontId="126" fillId="3" borderId="17" xfId="1" applyNumberFormat="1" applyFont="1" applyFill="1" applyBorder="1" applyAlignment="1">
      <alignment horizontal="justify" vertical="top" wrapText="1"/>
    </xf>
    <xf numFmtId="168" fontId="123" fillId="3" borderId="17" xfId="1" applyNumberFormat="1" applyFont="1" applyFill="1" applyBorder="1" applyAlignment="1">
      <alignment horizontal="justify" vertical="top" wrapText="1"/>
    </xf>
    <xf numFmtId="0" fontId="126" fillId="0" borderId="1" xfId="1" applyFont="1" applyFill="1" applyBorder="1" applyAlignment="1">
      <alignment vertical="top" wrapText="1"/>
    </xf>
    <xf numFmtId="168" fontId="126" fillId="3" borderId="1" xfId="1" applyNumberFormat="1" applyFont="1" applyFill="1" applyBorder="1" applyAlignment="1">
      <alignment horizontal="justify" vertical="top" wrapText="1"/>
    </xf>
    <xf numFmtId="168" fontId="126" fillId="3" borderId="12" xfId="1" applyNumberFormat="1" applyFont="1" applyFill="1" applyBorder="1" applyAlignment="1">
      <alignment horizontal="center" vertical="top" wrapText="1"/>
    </xf>
    <xf numFmtId="168" fontId="126" fillId="3" borderId="17" xfId="1" applyNumberFormat="1" applyFont="1" applyFill="1" applyBorder="1" applyAlignment="1">
      <alignment horizontal="center" vertical="top" wrapText="1"/>
    </xf>
    <xf numFmtId="49" fontId="126" fillId="3" borderId="1" xfId="1" applyNumberFormat="1" applyFont="1" applyFill="1" applyBorder="1" applyAlignment="1">
      <alignment horizontal="center" vertical="top" wrapText="1"/>
    </xf>
    <xf numFmtId="0" fontId="126" fillId="0" borderId="16" xfId="1" applyFont="1" applyFill="1" applyBorder="1" applyAlignment="1">
      <alignment horizontal="justify" vertical="top" wrapText="1"/>
    </xf>
    <xf numFmtId="0" fontId="126" fillId="3" borderId="12" xfId="0" applyFont="1" applyFill="1" applyBorder="1" applyAlignment="1">
      <alignment horizontal="justify" vertical="top" wrapText="1"/>
    </xf>
    <xf numFmtId="0" fontId="126" fillId="3" borderId="16" xfId="0" applyFont="1" applyFill="1" applyBorder="1" applyAlignment="1">
      <alignment horizontal="justify" vertical="top" wrapText="1"/>
    </xf>
    <xf numFmtId="0" fontId="123" fillId="0" borderId="0" xfId="840" applyFont="1" applyBorder="1" applyAlignment="1">
      <alignment horizontal="center" vertical="center" wrapText="1"/>
    </xf>
    <xf numFmtId="0" fontId="123" fillId="0" borderId="1" xfId="840" applyFont="1" applyFill="1" applyBorder="1" applyAlignment="1">
      <alignment horizontal="center" vertical="center" wrapText="1"/>
    </xf>
    <xf numFmtId="49" fontId="123" fillId="0" borderId="12" xfId="840" applyNumberFormat="1" applyFont="1" applyFill="1" applyBorder="1" applyAlignment="1">
      <alignment horizontal="center" vertical="center" wrapText="1"/>
    </xf>
    <xf numFmtId="49" fontId="123" fillId="0" borderId="16" xfId="840" applyNumberFormat="1" applyFont="1" applyFill="1" applyBorder="1" applyAlignment="1">
      <alignment horizontal="center" vertical="center" wrapText="1"/>
    </xf>
    <xf numFmtId="49" fontId="123" fillId="0" borderId="17" xfId="840" applyNumberFormat="1" applyFont="1" applyFill="1" applyBorder="1" applyAlignment="1">
      <alignment horizontal="center" vertical="center" wrapText="1"/>
    </xf>
    <xf numFmtId="0" fontId="123" fillId="0" borderId="12" xfId="840" applyFont="1" applyFill="1" applyBorder="1" applyAlignment="1">
      <alignment horizontal="left" vertical="top" wrapText="1"/>
    </xf>
    <xf numFmtId="0" fontId="123" fillId="0" borderId="16" xfId="840" applyFont="1" applyFill="1" applyBorder="1" applyAlignment="1">
      <alignment horizontal="left" vertical="top" wrapText="1"/>
    </xf>
    <xf numFmtId="0" fontId="123" fillId="0" borderId="17" xfId="840" applyFont="1" applyFill="1" applyBorder="1" applyAlignment="1">
      <alignment horizontal="left" vertical="top" wrapText="1"/>
    </xf>
    <xf numFmtId="168" fontId="123" fillId="0" borderId="12" xfId="1" applyNumberFormat="1" applyFont="1" applyFill="1" applyBorder="1" applyAlignment="1">
      <alignment horizontal="justify" vertical="top" wrapText="1"/>
    </xf>
    <xf numFmtId="168" fontId="123" fillId="0" borderId="16" xfId="1" applyNumberFormat="1" applyFont="1" applyFill="1" applyBorder="1" applyAlignment="1">
      <alignment horizontal="justify" vertical="top" wrapText="1"/>
    </xf>
    <xf numFmtId="168" fontId="123" fillId="0" borderId="17" xfId="1" applyNumberFormat="1" applyFont="1" applyFill="1" applyBorder="1" applyAlignment="1">
      <alignment horizontal="justify" vertical="top" wrapText="1"/>
    </xf>
    <xf numFmtId="49" fontId="126" fillId="3" borderId="12" xfId="1" applyNumberFormat="1" applyFont="1" applyFill="1" applyBorder="1" applyAlignment="1">
      <alignment horizontal="center" vertical="top" wrapText="1"/>
    </xf>
    <xf numFmtId="49" fontId="126" fillId="3" borderId="17" xfId="1" applyNumberFormat="1" applyFont="1" applyFill="1" applyBorder="1" applyAlignment="1">
      <alignment horizontal="center" vertical="top" wrapText="1"/>
    </xf>
    <xf numFmtId="4" fontId="126" fillId="0" borderId="16" xfId="1" applyNumberFormat="1" applyFont="1" applyFill="1" applyBorder="1" applyAlignment="1">
      <alignment horizontal="center" vertical="center" wrapText="1"/>
    </xf>
    <xf numFmtId="4" fontId="126" fillId="0" borderId="17" xfId="1" applyNumberFormat="1" applyFont="1" applyFill="1" applyBorder="1" applyAlignment="1">
      <alignment horizontal="center" vertical="center" wrapText="1"/>
    </xf>
    <xf numFmtId="168" fontId="126" fillId="0" borderId="16" xfId="1" applyNumberFormat="1" applyFont="1" applyFill="1" applyBorder="1" applyAlignment="1">
      <alignment horizontal="center" vertical="center"/>
    </xf>
    <xf numFmtId="168" fontId="126" fillId="0" borderId="17" xfId="1" applyNumberFormat="1" applyFont="1" applyFill="1" applyBorder="1" applyAlignment="1">
      <alignment horizontal="center" vertical="center"/>
    </xf>
    <xf numFmtId="168" fontId="126" fillId="3" borderId="16" xfId="1" applyNumberFormat="1" applyFont="1" applyFill="1" applyBorder="1" applyAlignment="1">
      <alignment horizontal="center" vertical="top" wrapText="1"/>
    </xf>
    <xf numFmtId="0" fontId="126" fillId="0" borderId="12" xfId="840" applyFont="1" applyBorder="1" applyAlignment="1">
      <alignment horizontal="left" vertical="top" wrapText="1"/>
    </xf>
    <xf numFmtId="168" fontId="126" fillId="0" borderId="12" xfId="1" applyNumberFormat="1" applyFont="1" applyFill="1" applyBorder="1" applyAlignment="1">
      <alignment horizontal="center" vertical="center"/>
    </xf>
    <xf numFmtId="49" fontId="126" fillId="3" borderId="16" xfId="1" applyNumberFormat="1" applyFont="1" applyFill="1" applyBorder="1" applyAlignment="1">
      <alignment horizontal="center" vertical="top" wrapText="1"/>
    </xf>
    <xf numFmtId="49" fontId="126" fillId="3" borderId="16" xfId="1" applyNumberFormat="1" applyFont="1" applyFill="1" applyBorder="1" applyAlignment="1">
      <alignment horizontal="justify" vertical="top" wrapText="1"/>
    </xf>
    <xf numFmtId="168" fontId="126" fillId="0" borderId="12" xfId="1" applyNumberFormat="1" applyFont="1" applyFill="1" applyBorder="1" applyAlignment="1">
      <alignment horizontal="left" vertical="top" wrapText="1"/>
    </xf>
    <xf numFmtId="168" fontId="126" fillId="0" borderId="16" xfId="1" applyNumberFormat="1" applyFont="1" applyFill="1" applyBorder="1" applyAlignment="1">
      <alignment horizontal="left" vertical="top" wrapText="1"/>
    </xf>
    <xf numFmtId="168" fontId="126" fillId="0" borderId="17" xfId="1" applyNumberFormat="1" applyFont="1" applyFill="1" applyBorder="1" applyAlignment="1">
      <alignment horizontal="left" vertical="top" wrapText="1"/>
    </xf>
    <xf numFmtId="4" fontId="28" fillId="0" borderId="0" xfId="0" applyNumberFormat="1" applyFont="1" applyFill="1" applyBorder="1" applyAlignment="1">
      <alignment horizontal="left" vertical="center" wrapText="1"/>
    </xf>
    <xf numFmtId="0" fontId="126" fillId="3" borderId="1" xfId="0" applyFont="1" applyFill="1" applyBorder="1" applyAlignment="1">
      <alignment horizontal="center" vertical="top" wrapText="1"/>
    </xf>
    <xf numFmtId="49" fontId="126" fillId="0" borderId="12" xfId="840" applyNumberFormat="1" applyFont="1" applyFill="1" applyBorder="1" applyAlignment="1">
      <alignment horizontal="center" vertical="center" wrapText="1"/>
    </xf>
    <xf numFmtId="49" fontId="126" fillId="0" borderId="16" xfId="840" applyNumberFormat="1" applyFont="1" applyFill="1" applyBorder="1" applyAlignment="1">
      <alignment horizontal="center" vertical="center" wrapText="1"/>
    </xf>
    <xf numFmtId="49" fontId="126" fillId="0" borderId="17" xfId="840" applyNumberFormat="1" applyFont="1" applyFill="1" applyBorder="1" applyAlignment="1">
      <alignment horizontal="center" vertical="center" wrapText="1"/>
    </xf>
    <xf numFmtId="0" fontId="126" fillId="0" borderId="12" xfId="840" applyFont="1" applyFill="1" applyBorder="1" applyAlignment="1">
      <alignment horizontal="left" vertical="top" wrapText="1"/>
    </xf>
    <xf numFmtId="0" fontId="126" fillId="0" borderId="16" xfId="840" applyFont="1" applyFill="1" applyBorder="1" applyAlignment="1">
      <alignment horizontal="left" vertical="top" wrapText="1"/>
    </xf>
    <xf numFmtId="0" fontId="126" fillId="0" borderId="17" xfId="840" applyFont="1" applyFill="1" applyBorder="1" applyAlignment="1">
      <alignment horizontal="left" vertical="top" wrapText="1"/>
    </xf>
    <xf numFmtId="0" fontId="126" fillId="3" borderId="1" xfId="0" applyFont="1" applyFill="1" applyBorder="1" applyAlignment="1">
      <alignment vertical="top" wrapText="1"/>
    </xf>
    <xf numFmtId="4" fontId="126" fillId="3" borderId="1" xfId="0" applyNumberFormat="1" applyFont="1" applyFill="1" applyBorder="1" applyAlignment="1">
      <alignment horizontal="center" vertical="center" wrapText="1"/>
    </xf>
    <xf numFmtId="49" fontId="126" fillId="3" borderId="12" xfId="0" applyNumberFormat="1" applyFont="1" applyFill="1" applyBorder="1" applyAlignment="1">
      <alignment horizontal="justify" vertical="top" wrapText="1"/>
    </xf>
    <xf numFmtId="49" fontId="126" fillId="3" borderId="16" xfId="0" applyNumberFormat="1" applyFont="1" applyFill="1" applyBorder="1" applyAlignment="1">
      <alignment horizontal="justify" vertical="top" wrapText="1"/>
    </xf>
    <xf numFmtId="49" fontId="126" fillId="3" borderId="17" xfId="0" applyNumberFormat="1" applyFont="1" applyFill="1" applyBorder="1" applyAlignment="1">
      <alignment horizontal="justify" vertical="top" wrapText="1"/>
    </xf>
    <xf numFmtId="49" fontId="126" fillId="3" borderId="12" xfId="1" applyNumberFormat="1" applyFont="1" applyFill="1" applyBorder="1" applyAlignment="1">
      <alignment horizontal="center" vertical="center" wrapText="1"/>
    </xf>
    <xf numFmtId="49" fontId="126" fillId="3" borderId="17" xfId="1" applyNumberFormat="1" applyFont="1" applyFill="1" applyBorder="1" applyAlignment="1">
      <alignment horizontal="center" vertical="center" wrapText="1"/>
    </xf>
    <xf numFmtId="4" fontId="126" fillId="0" borderId="12" xfId="1" applyNumberFormat="1" applyFont="1" applyFill="1" applyBorder="1" applyAlignment="1">
      <alignment horizontal="center" vertical="center" wrapText="1"/>
    </xf>
    <xf numFmtId="49" fontId="126" fillId="0" borderId="1" xfId="840" applyNumberFormat="1" applyFont="1" applyFill="1" applyBorder="1" applyAlignment="1">
      <alignment horizontal="center" vertical="top" wrapText="1"/>
    </xf>
    <xf numFmtId="49" fontId="126" fillId="0" borderId="12" xfId="840" applyNumberFormat="1" applyFont="1" applyFill="1" applyBorder="1" applyAlignment="1">
      <alignment horizontal="left" vertical="top" wrapText="1"/>
    </xf>
    <xf numFmtId="49" fontId="126" fillId="0" borderId="16" xfId="840" applyNumberFormat="1" applyFont="1" applyFill="1" applyBorder="1" applyAlignment="1">
      <alignment horizontal="left" vertical="top" wrapText="1"/>
    </xf>
    <xf numFmtId="49" fontId="126" fillId="0" borderId="17" xfId="840" applyNumberFormat="1" applyFont="1" applyFill="1" applyBorder="1" applyAlignment="1">
      <alignment horizontal="left" vertical="top" wrapText="1"/>
    </xf>
    <xf numFmtId="49" fontId="126" fillId="0" borderId="12" xfId="840" applyNumberFormat="1" applyFont="1" applyFill="1" applyBorder="1" applyAlignment="1">
      <alignment horizontal="center" vertical="top" wrapText="1"/>
    </xf>
    <xf numFmtId="49" fontId="126" fillId="0" borderId="16" xfId="840" applyNumberFormat="1" applyFont="1" applyFill="1" applyBorder="1" applyAlignment="1">
      <alignment horizontal="center" vertical="top" wrapText="1"/>
    </xf>
    <xf numFmtId="49" fontId="126" fillId="0" borderId="17" xfId="840" applyNumberFormat="1" applyFont="1" applyFill="1" applyBorder="1" applyAlignment="1">
      <alignment horizontal="center" vertical="top" wrapText="1"/>
    </xf>
    <xf numFmtId="49" fontId="126" fillId="0" borderId="1" xfId="840" applyNumberFormat="1" applyFont="1" applyFill="1" applyBorder="1" applyAlignment="1">
      <alignment horizontal="center" vertical="center"/>
    </xf>
    <xf numFmtId="168" fontId="123" fillId="0" borderId="1" xfId="1" applyNumberFormat="1" applyFont="1" applyFill="1" applyBorder="1" applyAlignment="1">
      <alignment horizontal="center" vertical="top" wrapText="1"/>
    </xf>
    <xf numFmtId="168" fontId="123" fillId="0" borderId="1" xfId="1" applyNumberFormat="1" applyFont="1" applyFill="1" applyBorder="1" applyAlignment="1">
      <alignment horizontal="center" vertical="top"/>
    </xf>
    <xf numFmtId="0" fontId="126" fillId="0" borderId="12" xfId="840" applyFont="1" applyBorder="1" applyAlignment="1">
      <alignment horizontal="center" vertical="top" wrapText="1"/>
    </xf>
    <xf numFmtId="0" fontId="126" fillId="0" borderId="17" xfId="840" applyFont="1" applyBorder="1" applyAlignment="1">
      <alignment horizontal="center" vertical="top" wrapText="1"/>
    </xf>
    <xf numFmtId="0" fontId="127" fillId="0" borderId="1" xfId="985" applyFont="1" applyFill="1" applyBorder="1" applyAlignment="1">
      <alignment horizontal="center"/>
    </xf>
    <xf numFmtId="0" fontId="123" fillId="0" borderId="12" xfId="895" applyFont="1" applyBorder="1" applyAlignment="1">
      <alignment horizontal="center" vertical="center" wrapText="1"/>
    </xf>
    <xf numFmtId="0" fontId="123" fillId="0" borderId="16" xfId="895" applyFont="1" applyBorder="1" applyAlignment="1">
      <alignment horizontal="center" vertical="center" wrapText="1"/>
    </xf>
    <xf numFmtId="0" fontId="123" fillId="0" borderId="17" xfId="895" applyFont="1" applyBorder="1" applyAlignment="1">
      <alignment horizontal="center" vertical="center" wrapText="1"/>
    </xf>
    <xf numFmtId="1" fontId="140" fillId="0" borderId="12" xfId="895" applyNumberFormat="1" applyFont="1" applyBorder="1" applyAlignment="1">
      <alignment horizontal="center" vertical="top" wrapText="1"/>
    </xf>
    <xf numFmtId="1" fontId="140" fillId="0" borderId="16" xfId="895" applyNumberFormat="1" applyFont="1" applyBorder="1" applyAlignment="1">
      <alignment horizontal="center" vertical="top" wrapText="1"/>
    </xf>
    <xf numFmtId="1" fontId="140" fillId="0" borderId="17" xfId="895" applyNumberFormat="1" applyFont="1" applyBorder="1" applyAlignment="1">
      <alignment horizontal="center" vertical="top" wrapText="1"/>
    </xf>
    <xf numFmtId="1" fontId="138" fillId="0" borderId="12" xfId="895" applyNumberFormat="1" applyFont="1" applyBorder="1" applyAlignment="1">
      <alignment horizontal="center" vertical="top" wrapText="1"/>
    </xf>
    <xf numFmtId="1" fontId="138" fillId="0" borderId="16" xfId="895" applyNumberFormat="1" applyFont="1" applyBorder="1" applyAlignment="1">
      <alignment horizontal="center" vertical="top" wrapText="1"/>
    </xf>
    <xf numFmtId="1" fontId="138" fillId="0" borderId="17" xfId="895" applyNumberFormat="1" applyFont="1" applyBorder="1" applyAlignment="1">
      <alignment horizontal="center" vertical="top" wrapText="1"/>
    </xf>
    <xf numFmtId="0" fontId="126" fillId="0" borderId="12" xfId="895" applyFont="1" applyBorder="1" applyAlignment="1">
      <alignment horizontal="center" vertical="top" wrapText="1"/>
    </xf>
    <xf numFmtId="0" fontId="126" fillId="0" borderId="16" xfId="895" applyFont="1" applyBorder="1" applyAlignment="1">
      <alignment horizontal="center" vertical="top" wrapText="1"/>
    </xf>
    <xf numFmtId="0" fontId="126" fillId="0" borderId="17" xfId="895" applyFont="1" applyBorder="1" applyAlignment="1">
      <alignment horizontal="center" vertical="top" wrapText="1"/>
    </xf>
    <xf numFmtId="1" fontId="126" fillId="0" borderId="12" xfId="895" applyNumberFormat="1" applyFont="1" applyFill="1" applyBorder="1" applyAlignment="1">
      <alignment horizontal="left" vertical="top" wrapText="1"/>
    </xf>
    <xf numFmtId="1" fontId="126" fillId="0" borderId="16" xfId="895" applyNumberFormat="1" applyFont="1" applyFill="1" applyBorder="1" applyAlignment="1">
      <alignment horizontal="left" vertical="top" wrapText="1"/>
    </xf>
    <xf numFmtId="1" fontId="126" fillId="0" borderId="17" xfId="895" applyNumberFormat="1" applyFont="1" applyFill="1" applyBorder="1" applyAlignment="1">
      <alignment horizontal="left" vertical="top" wrapText="1"/>
    </xf>
    <xf numFmtId="1" fontId="126" fillId="0" borderId="12" xfId="895" applyNumberFormat="1" applyFont="1" applyBorder="1" applyAlignment="1">
      <alignment horizontal="center" vertical="top" wrapText="1"/>
    </xf>
    <xf numFmtId="1" fontId="126" fillId="0" borderId="16" xfId="895" applyNumberFormat="1" applyFont="1" applyBorder="1" applyAlignment="1">
      <alignment horizontal="center" vertical="top" wrapText="1"/>
    </xf>
    <xf numFmtId="1" fontId="126" fillId="0" borderId="17" xfId="895" applyNumberFormat="1" applyFont="1" applyBorder="1" applyAlignment="1">
      <alignment horizontal="center" vertical="top" wrapText="1"/>
    </xf>
    <xf numFmtId="1" fontId="126" fillId="0" borderId="12" xfId="895" applyNumberFormat="1" applyFont="1" applyBorder="1" applyAlignment="1">
      <alignment horizontal="justify" vertical="top" wrapText="1"/>
    </xf>
    <xf numFmtId="1" fontId="126" fillId="0" borderId="16" xfId="895" applyNumberFormat="1" applyFont="1" applyBorder="1" applyAlignment="1">
      <alignment horizontal="justify" vertical="top" wrapText="1"/>
    </xf>
    <xf numFmtId="1" fontId="126" fillId="0" borderId="17" xfId="895" applyNumberFormat="1" applyFont="1" applyBorder="1" applyAlignment="1">
      <alignment horizontal="justify" vertical="top" wrapText="1"/>
    </xf>
    <xf numFmtId="1" fontId="123" fillId="0" borderId="13" xfId="895" applyNumberFormat="1" applyFont="1" applyBorder="1" applyAlignment="1">
      <alignment horizontal="center" vertical="top"/>
    </xf>
    <xf numFmtId="1" fontId="123" fillId="0" borderId="14" xfId="895" applyNumberFormat="1" applyFont="1" applyBorder="1" applyAlignment="1">
      <alignment horizontal="center" vertical="top"/>
    </xf>
    <xf numFmtId="1" fontId="123" fillId="0" borderId="15" xfId="895" applyNumberFormat="1" applyFont="1" applyBorder="1" applyAlignment="1">
      <alignment horizontal="center" vertical="top"/>
    </xf>
    <xf numFmtId="1" fontId="123" fillId="0" borderId="0" xfId="895" applyNumberFormat="1" applyFont="1" applyAlignment="1">
      <alignment horizontal="center" vertical="center" wrapText="1"/>
    </xf>
    <xf numFmtId="0" fontId="123" fillId="0" borderId="0" xfId="895" applyFont="1" applyBorder="1" applyAlignment="1">
      <alignment horizontal="center" vertical="center" wrapText="1"/>
    </xf>
    <xf numFmtId="0" fontId="123" fillId="0" borderId="11" xfId="895" applyFont="1" applyBorder="1" applyAlignment="1">
      <alignment horizontal="center" vertical="center" wrapText="1"/>
    </xf>
    <xf numFmtId="0" fontId="123" fillId="0" borderId="12" xfId="895" applyFont="1" applyBorder="1" applyAlignment="1">
      <alignment horizontal="center" vertical="top" wrapText="1"/>
    </xf>
    <xf numFmtId="0" fontId="123" fillId="0" borderId="16" xfId="895" applyFont="1" applyBorder="1" applyAlignment="1">
      <alignment horizontal="center" vertical="top" wrapText="1"/>
    </xf>
    <xf numFmtId="0" fontId="123" fillId="0" borderId="17" xfId="895" applyFont="1" applyBorder="1" applyAlignment="1">
      <alignment horizontal="center" vertical="top" wrapText="1"/>
    </xf>
    <xf numFmtId="1" fontId="123" fillId="0" borderId="12" xfId="895" applyNumberFormat="1" applyFont="1" applyBorder="1" applyAlignment="1">
      <alignment horizontal="left" vertical="top" wrapText="1"/>
    </xf>
    <xf numFmtId="1" fontId="123" fillId="0" borderId="16" xfId="895" applyNumberFormat="1" applyFont="1" applyBorder="1" applyAlignment="1">
      <alignment horizontal="left" vertical="top" wrapText="1"/>
    </xf>
    <xf numFmtId="1" fontId="123" fillId="0" borderId="17" xfId="895" applyNumberFormat="1" applyFont="1" applyBorder="1" applyAlignment="1">
      <alignment horizontal="left" vertical="top" wrapText="1"/>
    </xf>
    <xf numFmtId="1" fontId="123" fillId="0" borderId="12" xfId="895" applyNumberFormat="1" applyFont="1" applyBorder="1" applyAlignment="1">
      <alignment horizontal="center" vertical="top" wrapText="1"/>
    </xf>
    <xf numFmtId="1" fontId="123" fillId="0" borderId="17" xfId="895" applyNumberFormat="1" applyFont="1" applyBorder="1" applyAlignment="1">
      <alignment horizontal="center" vertical="top" wrapText="1"/>
    </xf>
    <xf numFmtId="16" fontId="126" fillId="0" borderId="12" xfId="895" applyNumberFormat="1" applyFont="1" applyBorder="1" applyAlignment="1">
      <alignment horizontal="center" vertical="top" wrapText="1"/>
    </xf>
    <xf numFmtId="16" fontId="126" fillId="0" borderId="17" xfId="895" applyNumberFormat="1" applyFont="1" applyBorder="1" applyAlignment="1">
      <alignment horizontal="center" vertical="top" wrapText="1"/>
    </xf>
    <xf numFmtId="1" fontId="126" fillId="0" borderId="12" xfId="895" applyNumberFormat="1" applyFont="1" applyBorder="1" applyAlignment="1">
      <alignment horizontal="left" vertical="top" wrapText="1"/>
    </xf>
    <xf numFmtId="1" fontId="126" fillId="0" borderId="17" xfId="895" applyNumberFormat="1" applyFont="1" applyBorder="1" applyAlignment="1">
      <alignment horizontal="left" vertical="top" wrapText="1"/>
    </xf>
    <xf numFmtId="1" fontId="126" fillId="0" borderId="1" xfId="895" applyNumberFormat="1" applyFont="1" applyBorder="1" applyAlignment="1">
      <alignment horizontal="center" vertical="top" wrapText="1"/>
    </xf>
    <xf numFmtId="0" fontId="126" fillId="0" borderId="1" xfId="895" applyFont="1" applyBorder="1" applyAlignment="1">
      <alignment horizontal="center" vertical="top" wrapText="1"/>
    </xf>
    <xf numFmtId="1" fontId="126" fillId="0" borderId="1" xfId="895" applyNumberFormat="1" applyFont="1" applyBorder="1" applyAlignment="1">
      <alignment horizontal="left" vertical="top" wrapText="1"/>
    </xf>
    <xf numFmtId="1" fontId="126" fillId="0" borderId="12" xfId="895" applyNumberFormat="1" applyFont="1" applyFill="1" applyBorder="1" applyAlignment="1">
      <alignment horizontal="justify" vertical="top" wrapText="1"/>
    </xf>
    <xf numFmtId="1" fontId="126" fillId="0" borderId="17" xfId="895" applyNumberFormat="1" applyFont="1" applyFill="1" applyBorder="1" applyAlignment="1">
      <alignment horizontal="justify" vertical="top" wrapText="1"/>
    </xf>
    <xf numFmtId="0" fontId="123" fillId="0" borderId="1" xfId="895" applyFont="1" applyBorder="1" applyAlignment="1">
      <alignment horizontal="center" vertical="top" wrapText="1"/>
    </xf>
    <xf numFmtId="1" fontId="123" fillId="0" borderId="1" xfId="895" applyNumberFormat="1" applyFont="1" applyBorder="1" applyAlignment="1">
      <alignment horizontal="left" vertical="top" wrapText="1"/>
    </xf>
    <xf numFmtId="1" fontId="126" fillId="0" borderId="1" xfId="895" applyNumberFormat="1" applyFont="1" applyFill="1" applyBorder="1" applyAlignment="1">
      <alignment horizontal="justify" vertical="top" wrapText="1"/>
    </xf>
    <xf numFmtId="0" fontId="126" fillId="0" borderId="12" xfId="895" applyFont="1" applyFill="1" applyBorder="1" applyAlignment="1">
      <alignment horizontal="justify" vertical="top" wrapText="1"/>
    </xf>
    <xf numFmtId="0" fontId="126" fillId="0" borderId="16" xfId="895" applyFont="1" applyFill="1" applyBorder="1" applyAlignment="1">
      <alignment horizontal="justify" vertical="top" wrapText="1"/>
    </xf>
    <xf numFmtId="0" fontId="126" fillId="0" borderId="17" xfId="895" applyFont="1" applyFill="1" applyBorder="1" applyAlignment="1">
      <alignment horizontal="justify" vertical="top" wrapText="1"/>
    </xf>
    <xf numFmtId="49" fontId="123" fillId="0" borderId="12" xfId="895" applyNumberFormat="1" applyFont="1" applyBorder="1" applyAlignment="1">
      <alignment horizontal="center" vertical="center" wrapText="1"/>
    </xf>
    <xf numFmtId="49" fontId="123" fillId="0" borderId="16" xfId="895" applyNumberFormat="1" applyFont="1" applyBorder="1" applyAlignment="1">
      <alignment horizontal="center" vertical="center" wrapText="1"/>
    </xf>
    <xf numFmtId="49" fontId="123" fillId="0" borderId="17" xfId="895" applyNumberFormat="1" applyFont="1" applyBorder="1" applyAlignment="1">
      <alignment horizontal="center" vertical="center" wrapText="1"/>
    </xf>
    <xf numFmtId="0" fontId="135" fillId="0" borderId="13" xfId="895" applyFont="1" applyFill="1" applyBorder="1" applyAlignment="1">
      <alignment horizontal="center" vertical="center" wrapText="1"/>
    </xf>
    <xf numFmtId="0" fontId="135" fillId="0" borderId="14" xfId="895" applyFont="1" applyFill="1" applyBorder="1" applyAlignment="1">
      <alignment horizontal="center" vertical="center" wrapText="1"/>
    </xf>
    <xf numFmtId="0" fontId="135" fillId="0" borderId="15" xfId="895" applyFont="1" applyFill="1" applyBorder="1" applyAlignment="1">
      <alignment horizontal="center" vertical="center" wrapText="1"/>
    </xf>
    <xf numFmtId="0" fontId="123" fillId="0" borderId="1" xfId="895" applyFont="1" applyBorder="1" applyAlignment="1">
      <alignment horizontal="center" vertical="center" wrapText="1"/>
    </xf>
    <xf numFmtId="1" fontId="123" fillId="0" borderId="12" xfId="895" applyNumberFormat="1" applyFont="1" applyBorder="1" applyAlignment="1">
      <alignment horizontal="justify" vertical="top" wrapText="1"/>
    </xf>
    <xf numFmtId="1" fontId="123" fillId="0" borderId="16" xfId="895" applyNumberFormat="1" applyFont="1" applyBorder="1" applyAlignment="1">
      <alignment horizontal="justify" vertical="top" wrapText="1"/>
    </xf>
    <xf numFmtId="1" fontId="123" fillId="0" borderId="17" xfId="895" applyNumberFormat="1" applyFont="1" applyBorder="1" applyAlignment="1">
      <alignment horizontal="justify" vertical="top" wrapText="1"/>
    </xf>
    <xf numFmtId="49" fontId="126" fillId="0" borderId="12" xfId="895" applyNumberFormat="1" applyFont="1" applyBorder="1" applyAlignment="1">
      <alignment horizontal="center" vertical="top" wrapText="1"/>
    </xf>
    <xf numFmtId="49" fontId="126" fillId="0" borderId="16" xfId="895" applyNumberFormat="1" applyFont="1" applyBorder="1" applyAlignment="1">
      <alignment horizontal="center" vertical="top" wrapText="1"/>
    </xf>
    <xf numFmtId="49" fontId="126" fillId="0" borderId="17" xfId="895" applyNumberFormat="1" applyFont="1" applyBorder="1" applyAlignment="1">
      <alignment horizontal="center" vertical="top" wrapText="1"/>
    </xf>
    <xf numFmtId="0" fontId="126" fillId="0" borderId="12" xfId="895" applyFont="1" applyFill="1" applyBorder="1" applyAlignment="1">
      <alignment horizontal="left" vertical="top" wrapText="1"/>
    </xf>
    <xf numFmtId="0" fontId="126" fillId="0" borderId="16" xfId="895" applyFont="1" applyFill="1" applyBorder="1" applyAlignment="1">
      <alignment horizontal="left" vertical="top" wrapText="1"/>
    </xf>
    <xf numFmtId="0" fontId="126" fillId="0" borderId="17" xfId="895" applyFont="1" applyFill="1" applyBorder="1" applyAlignment="1">
      <alignment horizontal="left" vertical="top" wrapText="1"/>
    </xf>
    <xf numFmtId="49" fontId="123" fillId="0" borderId="1" xfId="895" applyNumberFormat="1" applyFont="1" applyBorder="1" applyAlignment="1">
      <alignment horizontal="center" vertical="top" wrapText="1"/>
    </xf>
    <xf numFmtId="0" fontId="123" fillId="0" borderId="1" xfId="895" applyFont="1" applyFill="1" applyBorder="1" applyAlignment="1">
      <alignment horizontal="left" vertical="top" wrapText="1"/>
    </xf>
    <xf numFmtId="0" fontId="126" fillId="0" borderId="1" xfId="895" applyFont="1" applyFill="1" applyBorder="1" applyAlignment="1">
      <alignment horizontal="center" vertical="top" wrapText="1"/>
    </xf>
    <xf numFmtId="0" fontId="130" fillId="0" borderId="1" xfId="1" applyFont="1" applyFill="1" applyBorder="1" applyAlignment="1">
      <alignment horizontal="center" vertical="top" wrapText="1"/>
    </xf>
    <xf numFmtId="0" fontId="123" fillId="0" borderId="0" xfId="1" applyFont="1" applyFill="1" applyAlignment="1">
      <alignment horizontal="center"/>
    </xf>
    <xf numFmtId="0" fontId="126" fillId="0" borderId="0" xfId="1" applyFont="1" applyFill="1" applyAlignment="1">
      <alignment horizontal="center"/>
    </xf>
    <xf numFmtId="0" fontId="126" fillId="0" borderId="0" xfId="1" applyFont="1" applyFill="1" applyAlignment="1">
      <alignment horizontal="center" vertical="center" wrapText="1"/>
    </xf>
    <xf numFmtId="0" fontId="126" fillId="0" borderId="1" xfId="1" applyFont="1" applyFill="1" applyBorder="1" applyAlignment="1">
      <alignment horizontal="center" vertical="center" wrapText="1"/>
    </xf>
    <xf numFmtId="0" fontId="130" fillId="0" borderId="1" xfId="1" applyFont="1" applyFill="1" applyBorder="1" applyAlignment="1">
      <alignment horizontal="left" vertical="top" wrapText="1"/>
    </xf>
    <xf numFmtId="0" fontId="130" fillId="0" borderId="1" xfId="1" applyFont="1" applyFill="1" applyBorder="1" applyAlignment="1">
      <alignment horizontal="center" vertical="center" wrapText="1"/>
    </xf>
    <xf numFmtId="0" fontId="130" fillId="0" borderId="1" xfId="1" applyFont="1" applyFill="1" applyBorder="1" applyAlignment="1">
      <alignment horizontal="justify" vertical="top" wrapText="1"/>
    </xf>
    <xf numFmtId="0" fontId="126" fillId="0" borderId="1" xfId="1" applyFont="1" applyFill="1" applyBorder="1" applyAlignment="1">
      <alignment horizontal="center" vertical="top" wrapText="1"/>
    </xf>
    <xf numFmtId="0" fontId="130" fillId="0" borderId="12" xfId="1" applyFont="1" applyFill="1" applyBorder="1" applyAlignment="1">
      <alignment horizontal="justify" vertical="top" wrapText="1"/>
    </xf>
    <xf numFmtId="0" fontId="130" fillId="0" borderId="17" xfId="1" applyFont="1" applyFill="1" applyBorder="1" applyAlignment="1">
      <alignment horizontal="justify" vertical="top" wrapText="1"/>
    </xf>
    <xf numFmtId="0" fontId="130" fillId="0" borderId="16" xfId="1" applyFont="1" applyFill="1" applyBorder="1" applyAlignment="1">
      <alignment horizontal="justify" vertical="top" wrapText="1"/>
    </xf>
    <xf numFmtId="0" fontId="130" fillId="0" borderId="12" xfId="1" applyFont="1" applyFill="1" applyBorder="1" applyAlignment="1">
      <alignment horizontal="center" vertical="top" wrapText="1"/>
    </xf>
    <xf numFmtId="0" fontId="130" fillId="0" borderId="16" xfId="1" applyFont="1" applyFill="1" applyBorder="1" applyAlignment="1">
      <alignment horizontal="center" vertical="top" wrapText="1"/>
    </xf>
    <xf numFmtId="0" fontId="130" fillId="0" borderId="17" xfId="1" applyFont="1" applyFill="1" applyBorder="1" applyAlignment="1">
      <alignment horizontal="center" vertical="top" wrapText="1"/>
    </xf>
    <xf numFmtId="0" fontId="130" fillId="0" borderId="12" xfId="1" applyFont="1" applyFill="1" applyBorder="1" applyAlignment="1">
      <alignment horizontal="left" vertical="top" wrapText="1"/>
    </xf>
    <xf numFmtId="0" fontId="130" fillId="0" borderId="16" xfId="1" applyFont="1" applyFill="1" applyBorder="1" applyAlignment="1">
      <alignment horizontal="left" vertical="top" wrapText="1"/>
    </xf>
    <xf numFmtId="0" fontId="130" fillId="0" borderId="17" xfId="1" applyFont="1" applyFill="1" applyBorder="1" applyAlignment="1">
      <alignment horizontal="left" vertical="top" wrapText="1"/>
    </xf>
    <xf numFmtId="0" fontId="130" fillId="0" borderId="12" xfId="1" applyFont="1" applyFill="1" applyBorder="1" applyAlignment="1">
      <alignment horizontal="center" vertical="center" wrapText="1"/>
    </xf>
    <xf numFmtId="0" fontId="130" fillId="0" borderId="16" xfId="1" applyFont="1" applyFill="1" applyBorder="1" applyAlignment="1">
      <alignment horizontal="center" vertical="center" wrapText="1"/>
    </xf>
    <xf numFmtId="0" fontId="130" fillId="0" borderId="17" xfId="1" applyFont="1" applyFill="1" applyBorder="1" applyAlignment="1">
      <alignment horizontal="center" vertical="center" wrapText="1"/>
    </xf>
    <xf numFmtId="0" fontId="123" fillId="0" borderId="0" xfId="1" applyFont="1" applyAlignment="1">
      <alignment horizontal="center" vertical="top" wrapText="1"/>
    </xf>
    <xf numFmtId="0" fontId="127" fillId="0" borderId="13" xfId="1" applyFont="1" applyBorder="1" applyAlignment="1">
      <alignment horizontal="center" vertical="center" wrapText="1"/>
    </xf>
    <xf numFmtId="0" fontId="127" fillId="0" borderId="14" xfId="1" applyFont="1" applyBorder="1" applyAlignment="1">
      <alignment horizontal="center" vertical="center" wrapText="1"/>
    </xf>
    <xf numFmtId="0" fontId="127" fillId="0" borderId="15" xfId="1" applyFont="1" applyBorder="1" applyAlignment="1">
      <alignment horizontal="center" vertical="center" wrapText="1"/>
    </xf>
    <xf numFmtId="0" fontId="126" fillId="0" borderId="12" xfId="1" applyFont="1" applyBorder="1" applyAlignment="1">
      <alignment horizontal="center" vertical="center"/>
    </xf>
    <xf numFmtId="0" fontId="126" fillId="0" borderId="16" xfId="1" applyFont="1" applyBorder="1" applyAlignment="1">
      <alignment horizontal="center" vertical="center"/>
    </xf>
    <xf numFmtId="0" fontId="126" fillId="0" borderId="17" xfId="1" applyFont="1" applyBorder="1" applyAlignment="1">
      <alignment horizontal="center" vertical="center"/>
    </xf>
    <xf numFmtId="0" fontId="123" fillId="0" borderId="12" xfId="1" applyFont="1" applyBorder="1" applyAlignment="1">
      <alignment horizontal="left" vertical="center" wrapText="1"/>
    </xf>
    <xf numFmtId="0" fontId="123" fillId="0" borderId="16" xfId="1" applyFont="1" applyBorder="1" applyAlignment="1">
      <alignment horizontal="left" vertical="center" wrapText="1"/>
    </xf>
    <xf numFmtId="0" fontId="123" fillId="0" borderId="17" xfId="1" applyFont="1" applyBorder="1" applyAlignment="1">
      <alignment horizontal="left" vertical="center" wrapText="1"/>
    </xf>
    <xf numFmtId="2" fontId="123" fillId="0" borderId="12" xfId="1" applyNumberFormat="1" applyFont="1" applyBorder="1" applyAlignment="1">
      <alignment horizontal="center" vertical="top"/>
    </xf>
    <xf numFmtId="2" fontId="123" fillId="0" borderId="16" xfId="1" applyNumberFormat="1" applyFont="1" applyBorder="1" applyAlignment="1">
      <alignment horizontal="center" vertical="top"/>
    </xf>
    <xf numFmtId="2" fontId="123" fillId="0" borderId="17" xfId="1" applyNumberFormat="1" applyFont="1" applyBorder="1" applyAlignment="1">
      <alignment horizontal="center" vertical="top"/>
    </xf>
    <xf numFmtId="49" fontId="123" fillId="0" borderId="12" xfId="1" applyNumberFormat="1" applyFont="1" applyBorder="1" applyAlignment="1">
      <alignment horizontal="center" vertical="top"/>
    </xf>
    <xf numFmtId="49" fontId="123" fillId="0" borderId="16" xfId="1" applyNumberFormat="1" applyFont="1" applyBorder="1" applyAlignment="1">
      <alignment horizontal="center" vertical="top"/>
    </xf>
    <xf numFmtId="49" fontId="123" fillId="0" borderId="17" xfId="1" applyNumberFormat="1" applyFont="1" applyBorder="1" applyAlignment="1">
      <alignment horizontal="center" vertical="top"/>
    </xf>
    <xf numFmtId="0" fontId="126" fillId="0" borderId="12" xfId="1" applyFont="1" applyBorder="1" applyAlignment="1">
      <alignment horizontal="center" vertical="top"/>
    </xf>
    <xf numFmtId="0" fontId="126" fillId="0" borderId="16" xfId="1" applyFont="1" applyBorder="1" applyAlignment="1">
      <alignment horizontal="center" vertical="top"/>
    </xf>
    <xf numFmtId="0" fontId="126" fillId="0" borderId="17" xfId="1" applyFont="1" applyBorder="1" applyAlignment="1">
      <alignment horizontal="center" vertical="top"/>
    </xf>
    <xf numFmtId="2" fontId="126" fillId="0" borderId="12" xfId="1" applyNumberFormat="1" applyFont="1" applyBorder="1" applyAlignment="1">
      <alignment horizontal="center" vertical="top" wrapText="1"/>
    </xf>
    <xf numFmtId="2" fontId="126" fillId="0" borderId="16" xfId="1" applyNumberFormat="1" applyFont="1" applyBorder="1" applyAlignment="1">
      <alignment horizontal="center" vertical="top" wrapText="1"/>
    </xf>
    <xf numFmtId="2" fontId="126" fillId="0" borderId="17" xfId="1" applyNumberFormat="1" applyFont="1" applyBorder="1" applyAlignment="1">
      <alignment horizontal="center" vertical="top" wrapText="1"/>
    </xf>
    <xf numFmtId="2" fontId="126" fillId="0" borderId="1" xfId="1" applyNumberFormat="1" applyFont="1" applyBorder="1" applyAlignment="1">
      <alignment horizontal="center" vertical="top" wrapText="1"/>
    </xf>
    <xf numFmtId="49" fontId="126" fillId="0" borderId="1" xfId="1" applyNumberFormat="1" applyFont="1" applyBorder="1" applyAlignment="1">
      <alignment horizontal="justify" vertical="top" wrapText="1"/>
    </xf>
    <xf numFmtId="2" fontId="126" fillId="0" borderId="12" xfId="1" applyNumberFormat="1" applyFont="1" applyBorder="1" applyAlignment="1">
      <alignment horizontal="justify" vertical="top" wrapText="1"/>
    </xf>
    <xf numFmtId="2" fontId="126" fillId="0" borderId="17" xfId="1" applyNumberFormat="1" applyFont="1" applyBorder="1" applyAlignment="1">
      <alignment horizontal="justify" vertical="top" wrapText="1"/>
    </xf>
    <xf numFmtId="49" fontId="126" fillId="0" borderId="1" xfId="1" applyNumberFormat="1" applyFont="1" applyBorder="1" applyAlignment="1">
      <alignment horizontal="justify" vertical="top"/>
    </xf>
    <xf numFmtId="0" fontId="88" fillId="0" borderId="0" xfId="985" applyFont="1" applyFill="1" applyBorder="1" applyAlignment="1">
      <alignment horizontal="center"/>
    </xf>
    <xf numFmtId="0" fontId="127" fillId="0" borderId="12" xfId="985" applyFont="1" applyFill="1" applyBorder="1" applyAlignment="1">
      <alignment horizontal="center" vertical="center" wrapText="1"/>
    </xf>
  </cellXfs>
  <cellStyles count="1271">
    <cellStyle name="20% - Акцент1 2" xfId="3" xr:uid="{00000000-0005-0000-0000-000000000000}"/>
    <cellStyle name="20% - Акцент1 2 2" xfId="4" xr:uid="{00000000-0005-0000-0000-000001000000}"/>
    <cellStyle name="20% - Акцент1 2 2 2" xfId="5" xr:uid="{00000000-0005-0000-0000-000002000000}"/>
    <cellStyle name="20% - Акцент1 2 2 2 2" xfId="6" xr:uid="{00000000-0005-0000-0000-000003000000}"/>
    <cellStyle name="20% - Акцент1 2 2 3" xfId="7" xr:uid="{00000000-0005-0000-0000-000004000000}"/>
    <cellStyle name="20% - Акцент1 2 2 3 2" xfId="8" xr:uid="{00000000-0005-0000-0000-000005000000}"/>
    <cellStyle name="20% - Акцент1 2 2 4" xfId="9" xr:uid="{00000000-0005-0000-0000-000006000000}"/>
    <cellStyle name="20% - Акцент1 2 3" xfId="10" xr:uid="{00000000-0005-0000-0000-000007000000}"/>
    <cellStyle name="20% - Акцент1 2 3 2" xfId="11" xr:uid="{00000000-0005-0000-0000-000008000000}"/>
    <cellStyle name="20% - Акцент1 2 4" xfId="12" xr:uid="{00000000-0005-0000-0000-000009000000}"/>
    <cellStyle name="20% - Акцент1 2 4 2" xfId="13" xr:uid="{00000000-0005-0000-0000-00000A000000}"/>
    <cellStyle name="20% - Акцент1 2 5" xfId="14" xr:uid="{00000000-0005-0000-0000-00000B000000}"/>
    <cellStyle name="20% - Акцент1 2_Лист5" xfId="15" xr:uid="{00000000-0005-0000-0000-00000C000000}"/>
    <cellStyle name="20% - Акцент1 3" xfId="16" xr:uid="{00000000-0005-0000-0000-00000D000000}"/>
    <cellStyle name="20% - Акцент1 3 2" xfId="17" xr:uid="{00000000-0005-0000-0000-00000E000000}"/>
    <cellStyle name="20% - Акцент1 3 2 2" xfId="18" xr:uid="{00000000-0005-0000-0000-00000F000000}"/>
    <cellStyle name="20% - Акцент1 3 2 2 2" xfId="19" xr:uid="{00000000-0005-0000-0000-000010000000}"/>
    <cellStyle name="20% - Акцент1 3 2 3" xfId="20" xr:uid="{00000000-0005-0000-0000-000011000000}"/>
    <cellStyle name="20% - Акцент1 3 2 3 2" xfId="21" xr:uid="{00000000-0005-0000-0000-000012000000}"/>
    <cellStyle name="20% - Акцент1 3 2 4" xfId="22" xr:uid="{00000000-0005-0000-0000-000013000000}"/>
    <cellStyle name="20% - Акцент1 3 3" xfId="23" xr:uid="{00000000-0005-0000-0000-000014000000}"/>
    <cellStyle name="20% - Акцент1 3 3 2" xfId="24" xr:uid="{00000000-0005-0000-0000-000015000000}"/>
    <cellStyle name="20% - Акцент1 3 4" xfId="25" xr:uid="{00000000-0005-0000-0000-000016000000}"/>
    <cellStyle name="20% - Акцент1 3_Лист5" xfId="26" xr:uid="{00000000-0005-0000-0000-000017000000}"/>
    <cellStyle name="20% - Акцент1 4" xfId="27" xr:uid="{00000000-0005-0000-0000-000018000000}"/>
    <cellStyle name="20% - Акцент1 4 2" xfId="28" xr:uid="{00000000-0005-0000-0000-000019000000}"/>
    <cellStyle name="20% - Акцент1 4 2 2" xfId="29" xr:uid="{00000000-0005-0000-0000-00001A000000}"/>
    <cellStyle name="20% - Акцент1 4 3" xfId="30" xr:uid="{00000000-0005-0000-0000-00001B000000}"/>
    <cellStyle name="20% - Акцент1 4 3 2" xfId="31" xr:uid="{00000000-0005-0000-0000-00001C000000}"/>
    <cellStyle name="20% - Акцент1 4 4" xfId="32" xr:uid="{00000000-0005-0000-0000-00001D000000}"/>
    <cellStyle name="20% - Акцент2 2" xfId="33" xr:uid="{00000000-0005-0000-0000-00001E000000}"/>
    <cellStyle name="20% - Акцент2 2 2" xfId="34" xr:uid="{00000000-0005-0000-0000-00001F000000}"/>
    <cellStyle name="20% - Акцент2 2 2 2" xfId="35" xr:uid="{00000000-0005-0000-0000-000020000000}"/>
    <cellStyle name="20% - Акцент2 2 2 2 2" xfId="36" xr:uid="{00000000-0005-0000-0000-000021000000}"/>
    <cellStyle name="20% - Акцент2 2 2 3" xfId="37" xr:uid="{00000000-0005-0000-0000-000022000000}"/>
    <cellStyle name="20% - Акцент2 2 2 3 2" xfId="38" xr:uid="{00000000-0005-0000-0000-000023000000}"/>
    <cellStyle name="20% - Акцент2 2 2 4" xfId="39" xr:uid="{00000000-0005-0000-0000-000024000000}"/>
    <cellStyle name="20% - Акцент2 2 3" xfId="40" xr:uid="{00000000-0005-0000-0000-000025000000}"/>
    <cellStyle name="20% - Акцент2 2 3 2" xfId="41" xr:uid="{00000000-0005-0000-0000-000026000000}"/>
    <cellStyle name="20% - Акцент2 2 4" xfId="42" xr:uid="{00000000-0005-0000-0000-000027000000}"/>
    <cellStyle name="20% - Акцент2 2 4 2" xfId="43" xr:uid="{00000000-0005-0000-0000-000028000000}"/>
    <cellStyle name="20% - Акцент2 2 5" xfId="44" xr:uid="{00000000-0005-0000-0000-000029000000}"/>
    <cellStyle name="20% - Акцент2 2_Лист5" xfId="45" xr:uid="{00000000-0005-0000-0000-00002A000000}"/>
    <cellStyle name="20% - Акцент2 3" xfId="46" xr:uid="{00000000-0005-0000-0000-00002B000000}"/>
    <cellStyle name="20% - Акцент2 3 2" xfId="47" xr:uid="{00000000-0005-0000-0000-00002C000000}"/>
    <cellStyle name="20% - Акцент2 3 2 2" xfId="48" xr:uid="{00000000-0005-0000-0000-00002D000000}"/>
    <cellStyle name="20% - Акцент2 3 2 2 2" xfId="49" xr:uid="{00000000-0005-0000-0000-00002E000000}"/>
    <cellStyle name="20% - Акцент2 3 2 3" xfId="50" xr:uid="{00000000-0005-0000-0000-00002F000000}"/>
    <cellStyle name="20% - Акцент2 3 2 3 2" xfId="51" xr:uid="{00000000-0005-0000-0000-000030000000}"/>
    <cellStyle name="20% - Акцент2 3 2 4" xfId="52" xr:uid="{00000000-0005-0000-0000-000031000000}"/>
    <cellStyle name="20% - Акцент2 3 3" xfId="53" xr:uid="{00000000-0005-0000-0000-000032000000}"/>
    <cellStyle name="20% - Акцент2 3 3 2" xfId="54" xr:uid="{00000000-0005-0000-0000-000033000000}"/>
    <cellStyle name="20% - Акцент2 3 4" xfId="55" xr:uid="{00000000-0005-0000-0000-000034000000}"/>
    <cellStyle name="20% - Акцент2 3_Лист5" xfId="56" xr:uid="{00000000-0005-0000-0000-000035000000}"/>
    <cellStyle name="20% - Акцент2 4" xfId="57" xr:uid="{00000000-0005-0000-0000-000036000000}"/>
    <cellStyle name="20% - Акцент2 4 2" xfId="58" xr:uid="{00000000-0005-0000-0000-000037000000}"/>
    <cellStyle name="20% - Акцент2 4 2 2" xfId="59" xr:uid="{00000000-0005-0000-0000-000038000000}"/>
    <cellStyle name="20% - Акцент2 4 3" xfId="60" xr:uid="{00000000-0005-0000-0000-000039000000}"/>
    <cellStyle name="20% - Акцент2 4 3 2" xfId="61" xr:uid="{00000000-0005-0000-0000-00003A000000}"/>
    <cellStyle name="20% - Акцент2 4 4" xfId="62" xr:uid="{00000000-0005-0000-0000-00003B000000}"/>
    <cellStyle name="20% - Акцент3 2" xfId="63" xr:uid="{00000000-0005-0000-0000-00003C000000}"/>
    <cellStyle name="20% - Акцент3 2 2" xfId="64" xr:uid="{00000000-0005-0000-0000-00003D000000}"/>
    <cellStyle name="20% - Акцент3 2 2 2" xfId="65" xr:uid="{00000000-0005-0000-0000-00003E000000}"/>
    <cellStyle name="20% - Акцент3 2 2 2 2" xfId="66" xr:uid="{00000000-0005-0000-0000-00003F000000}"/>
    <cellStyle name="20% - Акцент3 2 2 3" xfId="67" xr:uid="{00000000-0005-0000-0000-000040000000}"/>
    <cellStyle name="20% - Акцент3 2 2 3 2" xfId="68" xr:uid="{00000000-0005-0000-0000-000041000000}"/>
    <cellStyle name="20% - Акцент3 2 2 4" xfId="69" xr:uid="{00000000-0005-0000-0000-000042000000}"/>
    <cellStyle name="20% - Акцент3 2 3" xfId="70" xr:uid="{00000000-0005-0000-0000-000043000000}"/>
    <cellStyle name="20% - Акцент3 2 3 2" xfId="71" xr:uid="{00000000-0005-0000-0000-000044000000}"/>
    <cellStyle name="20% - Акцент3 2 4" xfId="72" xr:uid="{00000000-0005-0000-0000-000045000000}"/>
    <cellStyle name="20% - Акцент3 2 4 2" xfId="73" xr:uid="{00000000-0005-0000-0000-000046000000}"/>
    <cellStyle name="20% - Акцент3 2 5" xfId="74" xr:uid="{00000000-0005-0000-0000-000047000000}"/>
    <cellStyle name="20% - Акцент3 2_Лист5" xfId="75" xr:uid="{00000000-0005-0000-0000-000048000000}"/>
    <cellStyle name="20% - Акцент3 3" xfId="76" xr:uid="{00000000-0005-0000-0000-000049000000}"/>
    <cellStyle name="20% - Акцент3 3 2" xfId="77" xr:uid="{00000000-0005-0000-0000-00004A000000}"/>
    <cellStyle name="20% - Акцент3 3 2 2" xfId="78" xr:uid="{00000000-0005-0000-0000-00004B000000}"/>
    <cellStyle name="20% - Акцент3 3 2 2 2" xfId="79" xr:uid="{00000000-0005-0000-0000-00004C000000}"/>
    <cellStyle name="20% - Акцент3 3 2 3" xfId="80" xr:uid="{00000000-0005-0000-0000-00004D000000}"/>
    <cellStyle name="20% - Акцент3 3 2 3 2" xfId="81" xr:uid="{00000000-0005-0000-0000-00004E000000}"/>
    <cellStyle name="20% - Акцент3 3 2 4" xfId="82" xr:uid="{00000000-0005-0000-0000-00004F000000}"/>
    <cellStyle name="20% - Акцент3 3 3" xfId="83" xr:uid="{00000000-0005-0000-0000-000050000000}"/>
    <cellStyle name="20% - Акцент3 3 3 2" xfId="84" xr:uid="{00000000-0005-0000-0000-000051000000}"/>
    <cellStyle name="20% - Акцент3 3 4" xfId="85" xr:uid="{00000000-0005-0000-0000-000052000000}"/>
    <cellStyle name="20% - Акцент3 3_Лист5" xfId="86" xr:uid="{00000000-0005-0000-0000-000053000000}"/>
    <cellStyle name="20% - Акцент3 4" xfId="87" xr:uid="{00000000-0005-0000-0000-000054000000}"/>
    <cellStyle name="20% - Акцент3 4 2" xfId="88" xr:uid="{00000000-0005-0000-0000-000055000000}"/>
    <cellStyle name="20% - Акцент3 4 2 2" xfId="89" xr:uid="{00000000-0005-0000-0000-000056000000}"/>
    <cellStyle name="20% - Акцент3 4 3" xfId="90" xr:uid="{00000000-0005-0000-0000-000057000000}"/>
    <cellStyle name="20% - Акцент3 4 3 2" xfId="91" xr:uid="{00000000-0005-0000-0000-000058000000}"/>
    <cellStyle name="20% - Акцент3 4 4" xfId="92" xr:uid="{00000000-0005-0000-0000-000059000000}"/>
    <cellStyle name="20% - Акцент4 2" xfId="93" xr:uid="{00000000-0005-0000-0000-00005A000000}"/>
    <cellStyle name="20% - Акцент4 2 2" xfId="94" xr:uid="{00000000-0005-0000-0000-00005B000000}"/>
    <cellStyle name="20% - Акцент4 2 2 2" xfId="95" xr:uid="{00000000-0005-0000-0000-00005C000000}"/>
    <cellStyle name="20% - Акцент4 2 2 2 2" xfId="96" xr:uid="{00000000-0005-0000-0000-00005D000000}"/>
    <cellStyle name="20% - Акцент4 2 2 3" xfId="97" xr:uid="{00000000-0005-0000-0000-00005E000000}"/>
    <cellStyle name="20% - Акцент4 2 2 3 2" xfId="98" xr:uid="{00000000-0005-0000-0000-00005F000000}"/>
    <cellStyle name="20% - Акцент4 2 2 4" xfId="99" xr:uid="{00000000-0005-0000-0000-000060000000}"/>
    <cellStyle name="20% - Акцент4 2 3" xfId="100" xr:uid="{00000000-0005-0000-0000-000061000000}"/>
    <cellStyle name="20% - Акцент4 2 3 2" xfId="101" xr:uid="{00000000-0005-0000-0000-000062000000}"/>
    <cellStyle name="20% - Акцент4 2 4" xfId="102" xr:uid="{00000000-0005-0000-0000-000063000000}"/>
    <cellStyle name="20% - Акцент4 2 4 2" xfId="103" xr:uid="{00000000-0005-0000-0000-000064000000}"/>
    <cellStyle name="20% - Акцент4 2 5" xfId="104" xr:uid="{00000000-0005-0000-0000-000065000000}"/>
    <cellStyle name="20% - Акцент4 2_Лист5" xfId="105" xr:uid="{00000000-0005-0000-0000-000066000000}"/>
    <cellStyle name="20% - Акцент4 3" xfId="106" xr:uid="{00000000-0005-0000-0000-000067000000}"/>
    <cellStyle name="20% - Акцент4 3 2" xfId="107" xr:uid="{00000000-0005-0000-0000-000068000000}"/>
    <cellStyle name="20% - Акцент4 3 2 2" xfId="108" xr:uid="{00000000-0005-0000-0000-000069000000}"/>
    <cellStyle name="20% - Акцент4 3 2 2 2" xfId="109" xr:uid="{00000000-0005-0000-0000-00006A000000}"/>
    <cellStyle name="20% - Акцент4 3 2 3" xfId="110" xr:uid="{00000000-0005-0000-0000-00006B000000}"/>
    <cellStyle name="20% - Акцент4 3 2 3 2" xfId="111" xr:uid="{00000000-0005-0000-0000-00006C000000}"/>
    <cellStyle name="20% - Акцент4 3 2 4" xfId="112" xr:uid="{00000000-0005-0000-0000-00006D000000}"/>
    <cellStyle name="20% - Акцент4 3 3" xfId="113" xr:uid="{00000000-0005-0000-0000-00006E000000}"/>
    <cellStyle name="20% - Акцент4 3 3 2" xfId="114" xr:uid="{00000000-0005-0000-0000-00006F000000}"/>
    <cellStyle name="20% - Акцент4 3 4" xfId="115" xr:uid="{00000000-0005-0000-0000-000070000000}"/>
    <cellStyle name="20% - Акцент4 3_Лист5" xfId="116" xr:uid="{00000000-0005-0000-0000-000071000000}"/>
    <cellStyle name="20% - Акцент4 4" xfId="117" xr:uid="{00000000-0005-0000-0000-000072000000}"/>
    <cellStyle name="20% - Акцент4 4 2" xfId="118" xr:uid="{00000000-0005-0000-0000-000073000000}"/>
    <cellStyle name="20% - Акцент4 4 2 2" xfId="119" xr:uid="{00000000-0005-0000-0000-000074000000}"/>
    <cellStyle name="20% - Акцент4 4 3" xfId="120" xr:uid="{00000000-0005-0000-0000-000075000000}"/>
    <cellStyle name="20% - Акцент4 4 3 2" xfId="121" xr:uid="{00000000-0005-0000-0000-000076000000}"/>
    <cellStyle name="20% - Акцент4 4 4" xfId="122" xr:uid="{00000000-0005-0000-0000-000077000000}"/>
    <cellStyle name="20% - Акцент5 2" xfId="123" xr:uid="{00000000-0005-0000-0000-000078000000}"/>
    <cellStyle name="20% - Акцент5 2 2" xfId="124" xr:uid="{00000000-0005-0000-0000-000079000000}"/>
    <cellStyle name="20% - Акцент5 2 2 2" xfId="125" xr:uid="{00000000-0005-0000-0000-00007A000000}"/>
    <cellStyle name="20% - Акцент5 2 2 2 2" xfId="126" xr:uid="{00000000-0005-0000-0000-00007B000000}"/>
    <cellStyle name="20% - Акцент5 2 2 3" xfId="127" xr:uid="{00000000-0005-0000-0000-00007C000000}"/>
    <cellStyle name="20% - Акцент5 2 2 3 2" xfId="128" xr:uid="{00000000-0005-0000-0000-00007D000000}"/>
    <cellStyle name="20% - Акцент5 2 2 4" xfId="129" xr:uid="{00000000-0005-0000-0000-00007E000000}"/>
    <cellStyle name="20% - Акцент5 2 3" xfId="130" xr:uid="{00000000-0005-0000-0000-00007F000000}"/>
    <cellStyle name="20% - Акцент5 2 3 2" xfId="131" xr:uid="{00000000-0005-0000-0000-000080000000}"/>
    <cellStyle name="20% - Акцент5 2 4" xfId="132" xr:uid="{00000000-0005-0000-0000-000081000000}"/>
    <cellStyle name="20% - Акцент5 2 4 2" xfId="133" xr:uid="{00000000-0005-0000-0000-000082000000}"/>
    <cellStyle name="20% - Акцент5 2 5" xfId="134" xr:uid="{00000000-0005-0000-0000-000083000000}"/>
    <cellStyle name="20% - Акцент5 2_Лист5" xfId="135" xr:uid="{00000000-0005-0000-0000-000084000000}"/>
    <cellStyle name="20% - Акцент5 3" xfId="136" xr:uid="{00000000-0005-0000-0000-000085000000}"/>
    <cellStyle name="20% - Акцент5 3 2" xfId="137" xr:uid="{00000000-0005-0000-0000-000086000000}"/>
    <cellStyle name="20% - Акцент5 3 2 2" xfId="138" xr:uid="{00000000-0005-0000-0000-000087000000}"/>
    <cellStyle name="20% - Акцент5 3 2 2 2" xfId="139" xr:uid="{00000000-0005-0000-0000-000088000000}"/>
    <cellStyle name="20% - Акцент5 3 2 3" xfId="140" xr:uid="{00000000-0005-0000-0000-000089000000}"/>
    <cellStyle name="20% - Акцент5 3 2 3 2" xfId="141" xr:uid="{00000000-0005-0000-0000-00008A000000}"/>
    <cellStyle name="20% - Акцент5 3 2 4" xfId="142" xr:uid="{00000000-0005-0000-0000-00008B000000}"/>
    <cellStyle name="20% - Акцент5 3 3" xfId="143" xr:uid="{00000000-0005-0000-0000-00008C000000}"/>
    <cellStyle name="20% - Акцент5 3 3 2" xfId="144" xr:uid="{00000000-0005-0000-0000-00008D000000}"/>
    <cellStyle name="20% - Акцент5 3 4" xfId="145" xr:uid="{00000000-0005-0000-0000-00008E000000}"/>
    <cellStyle name="20% - Акцент5 3_Лист5" xfId="146" xr:uid="{00000000-0005-0000-0000-00008F000000}"/>
    <cellStyle name="20% - Акцент5 4" xfId="147" xr:uid="{00000000-0005-0000-0000-000090000000}"/>
    <cellStyle name="20% - Акцент5 4 2" xfId="148" xr:uid="{00000000-0005-0000-0000-000091000000}"/>
    <cellStyle name="20% - Акцент5 4 2 2" xfId="149" xr:uid="{00000000-0005-0000-0000-000092000000}"/>
    <cellStyle name="20% - Акцент5 4 3" xfId="150" xr:uid="{00000000-0005-0000-0000-000093000000}"/>
    <cellStyle name="20% - Акцент5 4 3 2" xfId="151" xr:uid="{00000000-0005-0000-0000-000094000000}"/>
    <cellStyle name="20% - Акцент5 4 4" xfId="152" xr:uid="{00000000-0005-0000-0000-000095000000}"/>
    <cellStyle name="20% - Акцент6 2" xfId="153" xr:uid="{00000000-0005-0000-0000-000096000000}"/>
    <cellStyle name="20% - Акцент6 2 2" xfId="154" xr:uid="{00000000-0005-0000-0000-000097000000}"/>
    <cellStyle name="20% - Акцент6 2 2 2" xfId="155" xr:uid="{00000000-0005-0000-0000-000098000000}"/>
    <cellStyle name="20% - Акцент6 2 2 2 2" xfId="156" xr:uid="{00000000-0005-0000-0000-000099000000}"/>
    <cellStyle name="20% - Акцент6 2 2 3" xfId="157" xr:uid="{00000000-0005-0000-0000-00009A000000}"/>
    <cellStyle name="20% - Акцент6 2 2 3 2" xfId="158" xr:uid="{00000000-0005-0000-0000-00009B000000}"/>
    <cellStyle name="20% - Акцент6 2 2 4" xfId="159" xr:uid="{00000000-0005-0000-0000-00009C000000}"/>
    <cellStyle name="20% - Акцент6 2 3" xfId="160" xr:uid="{00000000-0005-0000-0000-00009D000000}"/>
    <cellStyle name="20% - Акцент6 2 3 2" xfId="161" xr:uid="{00000000-0005-0000-0000-00009E000000}"/>
    <cellStyle name="20% - Акцент6 2 4" xfId="162" xr:uid="{00000000-0005-0000-0000-00009F000000}"/>
    <cellStyle name="20% - Акцент6 2 4 2" xfId="163" xr:uid="{00000000-0005-0000-0000-0000A0000000}"/>
    <cellStyle name="20% - Акцент6 2 5" xfId="164" xr:uid="{00000000-0005-0000-0000-0000A1000000}"/>
    <cellStyle name="20% - Акцент6 2_Лист5" xfId="165" xr:uid="{00000000-0005-0000-0000-0000A2000000}"/>
    <cellStyle name="20% - Акцент6 3" xfId="166" xr:uid="{00000000-0005-0000-0000-0000A3000000}"/>
    <cellStyle name="20% - Акцент6 3 2" xfId="167" xr:uid="{00000000-0005-0000-0000-0000A4000000}"/>
    <cellStyle name="20% - Акцент6 3 2 2" xfId="168" xr:uid="{00000000-0005-0000-0000-0000A5000000}"/>
    <cellStyle name="20% - Акцент6 3 2 2 2" xfId="169" xr:uid="{00000000-0005-0000-0000-0000A6000000}"/>
    <cellStyle name="20% - Акцент6 3 2 3" xfId="170" xr:uid="{00000000-0005-0000-0000-0000A7000000}"/>
    <cellStyle name="20% - Акцент6 3 2 3 2" xfId="171" xr:uid="{00000000-0005-0000-0000-0000A8000000}"/>
    <cellStyle name="20% - Акцент6 3 2 4" xfId="172" xr:uid="{00000000-0005-0000-0000-0000A9000000}"/>
    <cellStyle name="20% - Акцент6 3 3" xfId="173" xr:uid="{00000000-0005-0000-0000-0000AA000000}"/>
    <cellStyle name="20% - Акцент6 3 3 2" xfId="174" xr:uid="{00000000-0005-0000-0000-0000AB000000}"/>
    <cellStyle name="20% - Акцент6 3 4" xfId="175" xr:uid="{00000000-0005-0000-0000-0000AC000000}"/>
    <cellStyle name="20% - Акцент6 3_Лист5" xfId="176" xr:uid="{00000000-0005-0000-0000-0000AD000000}"/>
    <cellStyle name="20% - Акцент6 4" xfId="177" xr:uid="{00000000-0005-0000-0000-0000AE000000}"/>
    <cellStyle name="20% - Акцент6 4 2" xfId="178" xr:uid="{00000000-0005-0000-0000-0000AF000000}"/>
    <cellStyle name="20% - Акцент6 4 2 2" xfId="179" xr:uid="{00000000-0005-0000-0000-0000B0000000}"/>
    <cellStyle name="20% - Акцент6 4 3" xfId="180" xr:uid="{00000000-0005-0000-0000-0000B1000000}"/>
    <cellStyle name="20% - Акцент6 4 3 2" xfId="181" xr:uid="{00000000-0005-0000-0000-0000B2000000}"/>
    <cellStyle name="20% - Акцент6 4 4" xfId="182" xr:uid="{00000000-0005-0000-0000-0000B3000000}"/>
    <cellStyle name="40% - Акцент1 2" xfId="183" xr:uid="{00000000-0005-0000-0000-0000B4000000}"/>
    <cellStyle name="40% - Акцент1 2 2" xfId="184" xr:uid="{00000000-0005-0000-0000-0000B5000000}"/>
    <cellStyle name="40% - Акцент1 2 2 2" xfId="185" xr:uid="{00000000-0005-0000-0000-0000B6000000}"/>
    <cellStyle name="40% - Акцент1 2 2 2 2" xfId="186" xr:uid="{00000000-0005-0000-0000-0000B7000000}"/>
    <cellStyle name="40% - Акцент1 2 2 3" xfId="187" xr:uid="{00000000-0005-0000-0000-0000B8000000}"/>
    <cellStyle name="40% - Акцент1 2 2 3 2" xfId="188" xr:uid="{00000000-0005-0000-0000-0000B9000000}"/>
    <cellStyle name="40% - Акцент1 2 2 4" xfId="189" xr:uid="{00000000-0005-0000-0000-0000BA000000}"/>
    <cellStyle name="40% - Акцент1 2 3" xfId="190" xr:uid="{00000000-0005-0000-0000-0000BB000000}"/>
    <cellStyle name="40% - Акцент1 2 3 2" xfId="191" xr:uid="{00000000-0005-0000-0000-0000BC000000}"/>
    <cellStyle name="40% - Акцент1 2 4" xfId="192" xr:uid="{00000000-0005-0000-0000-0000BD000000}"/>
    <cellStyle name="40% - Акцент1 2 4 2" xfId="193" xr:uid="{00000000-0005-0000-0000-0000BE000000}"/>
    <cellStyle name="40% - Акцент1 2 5" xfId="194" xr:uid="{00000000-0005-0000-0000-0000BF000000}"/>
    <cellStyle name="40% - Акцент1 2_Лист5" xfId="195" xr:uid="{00000000-0005-0000-0000-0000C0000000}"/>
    <cellStyle name="40% - Акцент1 3" xfId="196" xr:uid="{00000000-0005-0000-0000-0000C1000000}"/>
    <cellStyle name="40% - Акцент1 3 2" xfId="197" xr:uid="{00000000-0005-0000-0000-0000C2000000}"/>
    <cellStyle name="40% - Акцент1 3 2 2" xfId="198" xr:uid="{00000000-0005-0000-0000-0000C3000000}"/>
    <cellStyle name="40% - Акцент1 3 2 2 2" xfId="199" xr:uid="{00000000-0005-0000-0000-0000C4000000}"/>
    <cellStyle name="40% - Акцент1 3 2 3" xfId="200" xr:uid="{00000000-0005-0000-0000-0000C5000000}"/>
    <cellStyle name="40% - Акцент1 3 2 3 2" xfId="201" xr:uid="{00000000-0005-0000-0000-0000C6000000}"/>
    <cellStyle name="40% - Акцент1 3 2 4" xfId="202" xr:uid="{00000000-0005-0000-0000-0000C7000000}"/>
    <cellStyle name="40% - Акцент1 3 3" xfId="203" xr:uid="{00000000-0005-0000-0000-0000C8000000}"/>
    <cellStyle name="40% - Акцент1 3 3 2" xfId="204" xr:uid="{00000000-0005-0000-0000-0000C9000000}"/>
    <cellStyle name="40% - Акцент1 3 4" xfId="205" xr:uid="{00000000-0005-0000-0000-0000CA000000}"/>
    <cellStyle name="40% - Акцент1 3_Лист5" xfId="206" xr:uid="{00000000-0005-0000-0000-0000CB000000}"/>
    <cellStyle name="40% - Акцент1 4" xfId="207" xr:uid="{00000000-0005-0000-0000-0000CC000000}"/>
    <cellStyle name="40% - Акцент1 4 2" xfId="208" xr:uid="{00000000-0005-0000-0000-0000CD000000}"/>
    <cellStyle name="40% - Акцент1 4 2 2" xfId="209" xr:uid="{00000000-0005-0000-0000-0000CE000000}"/>
    <cellStyle name="40% - Акцент1 4 3" xfId="210" xr:uid="{00000000-0005-0000-0000-0000CF000000}"/>
    <cellStyle name="40% - Акцент1 4 3 2" xfId="211" xr:uid="{00000000-0005-0000-0000-0000D0000000}"/>
    <cellStyle name="40% - Акцент1 4 4" xfId="212" xr:uid="{00000000-0005-0000-0000-0000D1000000}"/>
    <cellStyle name="40% - Акцент2 2" xfId="213" xr:uid="{00000000-0005-0000-0000-0000D2000000}"/>
    <cellStyle name="40% - Акцент2 2 2" xfId="214" xr:uid="{00000000-0005-0000-0000-0000D3000000}"/>
    <cellStyle name="40% - Акцент2 2 2 2" xfId="215" xr:uid="{00000000-0005-0000-0000-0000D4000000}"/>
    <cellStyle name="40% - Акцент2 2 2 2 2" xfId="216" xr:uid="{00000000-0005-0000-0000-0000D5000000}"/>
    <cellStyle name="40% - Акцент2 2 2 3" xfId="217" xr:uid="{00000000-0005-0000-0000-0000D6000000}"/>
    <cellStyle name="40% - Акцент2 2 2 3 2" xfId="218" xr:uid="{00000000-0005-0000-0000-0000D7000000}"/>
    <cellStyle name="40% - Акцент2 2 2 4" xfId="219" xr:uid="{00000000-0005-0000-0000-0000D8000000}"/>
    <cellStyle name="40% - Акцент2 2 3" xfId="220" xr:uid="{00000000-0005-0000-0000-0000D9000000}"/>
    <cellStyle name="40% - Акцент2 2 3 2" xfId="221" xr:uid="{00000000-0005-0000-0000-0000DA000000}"/>
    <cellStyle name="40% - Акцент2 2 4" xfId="222" xr:uid="{00000000-0005-0000-0000-0000DB000000}"/>
    <cellStyle name="40% - Акцент2 2 4 2" xfId="223" xr:uid="{00000000-0005-0000-0000-0000DC000000}"/>
    <cellStyle name="40% - Акцент2 2 5" xfId="224" xr:uid="{00000000-0005-0000-0000-0000DD000000}"/>
    <cellStyle name="40% - Акцент2 2_Лист5" xfId="225" xr:uid="{00000000-0005-0000-0000-0000DE000000}"/>
    <cellStyle name="40% - Акцент2 3" xfId="226" xr:uid="{00000000-0005-0000-0000-0000DF000000}"/>
    <cellStyle name="40% - Акцент2 3 2" xfId="227" xr:uid="{00000000-0005-0000-0000-0000E0000000}"/>
    <cellStyle name="40% - Акцент2 3 2 2" xfId="228" xr:uid="{00000000-0005-0000-0000-0000E1000000}"/>
    <cellStyle name="40% - Акцент2 3 2 2 2" xfId="229" xr:uid="{00000000-0005-0000-0000-0000E2000000}"/>
    <cellStyle name="40% - Акцент2 3 2 3" xfId="230" xr:uid="{00000000-0005-0000-0000-0000E3000000}"/>
    <cellStyle name="40% - Акцент2 3 2 3 2" xfId="231" xr:uid="{00000000-0005-0000-0000-0000E4000000}"/>
    <cellStyle name="40% - Акцент2 3 2 4" xfId="232" xr:uid="{00000000-0005-0000-0000-0000E5000000}"/>
    <cellStyle name="40% - Акцент2 3 3" xfId="233" xr:uid="{00000000-0005-0000-0000-0000E6000000}"/>
    <cellStyle name="40% - Акцент2 3 3 2" xfId="234" xr:uid="{00000000-0005-0000-0000-0000E7000000}"/>
    <cellStyle name="40% - Акцент2 3 4" xfId="235" xr:uid="{00000000-0005-0000-0000-0000E8000000}"/>
    <cellStyle name="40% - Акцент2 3_Лист5" xfId="236" xr:uid="{00000000-0005-0000-0000-0000E9000000}"/>
    <cellStyle name="40% - Акцент2 4" xfId="237" xr:uid="{00000000-0005-0000-0000-0000EA000000}"/>
    <cellStyle name="40% - Акцент2 4 2" xfId="238" xr:uid="{00000000-0005-0000-0000-0000EB000000}"/>
    <cellStyle name="40% - Акцент2 4 2 2" xfId="239" xr:uid="{00000000-0005-0000-0000-0000EC000000}"/>
    <cellStyle name="40% - Акцент2 4 3" xfId="240" xr:uid="{00000000-0005-0000-0000-0000ED000000}"/>
    <cellStyle name="40% - Акцент2 4 3 2" xfId="241" xr:uid="{00000000-0005-0000-0000-0000EE000000}"/>
    <cellStyle name="40% - Акцент2 4 4" xfId="242" xr:uid="{00000000-0005-0000-0000-0000EF000000}"/>
    <cellStyle name="40% - Акцент3 2" xfId="243" xr:uid="{00000000-0005-0000-0000-0000F0000000}"/>
    <cellStyle name="40% - Акцент3 2 2" xfId="244" xr:uid="{00000000-0005-0000-0000-0000F1000000}"/>
    <cellStyle name="40% - Акцент3 2 2 2" xfId="245" xr:uid="{00000000-0005-0000-0000-0000F2000000}"/>
    <cellStyle name="40% - Акцент3 2 2 2 2" xfId="246" xr:uid="{00000000-0005-0000-0000-0000F3000000}"/>
    <cellStyle name="40% - Акцент3 2 2 3" xfId="247" xr:uid="{00000000-0005-0000-0000-0000F4000000}"/>
    <cellStyle name="40% - Акцент3 2 2 3 2" xfId="248" xr:uid="{00000000-0005-0000-0000-0000F5000000}"/>
    <cellStyle name="40% - Акцент3 2 2 4" xfId="249" xr:uid="{00000000-0005-0000-0000-0000F6000000}"/>
    <cellStyle name="40% - Акцент3 2 3" xfId="250" xr:uid="{00000000-0005-0000-0000-0000F7000000}"/>
    <cellStyle name="40% - Акцент3 2 3 2" xfId="251" xr:uid="{00000000-0005-0000-0000-0000F8000000}"/>
    <cellStyle name="40% - Акцент3 2 4" xfId="252" xr:uid="{00000000-0005-0000-0000-0000F9000000}"/>
    <cellStyle name="40% - Акцент3 2 4 2" xfId="253" xr:uid="{00000000-0005-0000-0000-0000FA000000}"/>
    <cellStyle name="40% - Акцент3 2 5" xfId="254" xr:uid="{00000000-0005-0000-0000-0000FB000000}"/>
    <cellStyle name="40% - Акцент3 2_Лист5" xfId="255" xr:uid="{00000000-0005-0000-0000-0000FC000000}"/>
    <cellStyle name="40% - Акцент3 3" xfId="256" xr:uid="{00000000-0005-0000-0000-0000FD000000}"/>
    <cellStyle name="40% - Акцент3 3 2" xfId="257" xr:uid="{00000000-0005-0000-0000-0000FE000000}"/>
    <cellStyle name="40% - Акцент3 3 2 2" xfId="258" xr:uid="{00000000-0005-0000-0000-0000FF000000}"/>
    <cellStyle name="40% - Акцент3 3 2 2 2" xfId="259" xr:uid="{00000000-0005-0000-0000-000000010000}"/>
    <cellStyle name="40% - Акцент3 3 2 3" xfId="260" xr:uid="{00000000-0005-0000-0000-000001010000}"/>
    <cellStyle name="40% - Акцент3 3 2 3 2" xfId="261" xr:uid="{00000000-0005-0000-0000-000002010000}"/>
    <cellStyle name="40% - Акцент3 3 2 4" xfId="262" xr:uid="{00000000-0005-0000-0000-000003010000}"/>
    <cellStyle name="40% - Акцент3 3 3" xfId="263" xr:uid="{00000000-0005-0000-0000-000004010000}"/>
    <cellStyle name="40% - Акцент3 3 3 2" xfId="264" xr:uid="{00000000-0005-0000-0000-000005010000}"/>
    <cellStyle name="40% - Акцент3 3 4" xfId="265" xr:uid="{00000000-0005-0000-0000-000006010000}"/>
    <cellStyle name="40% - Акцент3 3_Лист5" xfId="266" xr:uid="{00000000-0005-0000-0000-000007010000}"/>
    <cellStyle name="40% - Акцент3 4" xfId="267" xr:uid="{00000000-0005-0000-0000-000008010000}"/>
    <cellStyle name="40% - Акцент3 4 2" xfId="268" xr:uid="{00000000-0005-0000-0000-000009010000}"/>
    <cellStyle name="40% - Акцент3 4 2 2" xfId="269" xr:uid="{00000000-0005-0000-0000-00000A010000}"/>
    <cellStyle name="40% - Акцент3 4 3" xfId="270" xr:uid="{00000000-0005-0000-0000-00000B010000}"/>
    <cellStyle name="40% - Акцент3 4 3 2" xfId="271" xr:uid="{00000000-0005-0000-0000-00000C010000}"/>
    <cellStyle name="40% - Акцент3 4 4" xfId="272" xr:uid="{00000000-0005-0000-0000-00000D010000}"/>
    <cellStyle name="40% - Акцент4 2" xfId="273" xr:uid="{00000000-0005-0000-0000-00000E010000}"/>
    <cellStyle name="40% - Акцент4 2 2" xfId="274" xr:uid="{00000000-0005-0000-0000-00000F010000}"/>
    <cellStyle name="40% - Акцент4 2 2 2" xfId="275" xr:uid="{00000000-0005-0000-0000-000010010000}"/>
    <cellStyle name="40% - Акцент4 2 2 2 2" xfId="276" xr:uid="{00000000-0005-0000-0000-000011010000}"/>
    <cellStyle name="40% - Акцент4 2 2 3" xfId="277" xr:uid="{00000000-0005-0000-0000-000012010000}"/>
    <cellStyle name="40% - Акцент4 2 2 3 2" xfId="278" xr:uid="{00000000-0005-0000-0000-000013010000}"/>
    <cellStyle name="40% - Акцент4 2 2 4" xfId="279" xr:uid="{00000000-0005-0000-0000-000014010000}"/>
    <cellStyle name="40% - Акцент4 2 3" xfId="280" xr:uid="{00000000-0005-0000-0000-000015010000}"/>
    <cellStyle name="40% - Акцент4 2 3 2" xfId="281" xr:uid="{00000000-0005-0000-0000-000016010000}"/>
    <cellStyle name="40% - Акцент4 2 4" xfId="282" xr:uid="{00000000-0005-0000-0000-000017010000}"/>
    <cellStyle name="40% - Акцент4 2 4 2" xfId="283" xr:uid="{00000000-0005-0000-0000-000018010000}"/>
    <cellStyle name="40% - Акцент4 2 5" xfId="284" xr:uid="{00000000-0005-0000-0000-000019010000}"/>
    <cellStyle name="40% - Акцент4 2_Лист5" xfId="285" xr:uid="{00000000-0005-0000-0000-00001A010000}"/>
    <cellStyle name="40% - Акцент4 3" xfId="286" xr:uid="{00000000-0005-0000-0000-00001B010000}"/>
    <cellStyle name="40% - Акцент4 3 2" xfId="287" xr:uid="{00000000-0005-0000-0000-00001C010000}"/>
    <cellStyle name="40% - Акцент4 3 2 2" xfId="288" xr:uid="{00000000-0005-0000-0000-00001D010000}"/>
    <cellStyle name="40% - Акцент4 3 2 2 2" xfId="289" xr:uid="{00000000-0005-0000-0000-00001E010000}"/>
    <cellStyle name="40% - Акцент4 3 2 3" xfId="290" xr:uid="{00000000-0005-0000-0000-00001F010000}"/>
    <cellStyle name="40% - Акцент4 3 2 3 2" xfId="291" xr:uid="{00000000-0005-0000-0000-000020010000}"/>
    <cellStyle name="40% - Акцент4 3 2 4" xfId="292" xr:uid="{00000000-0005-0000-0000-000021010000}"/>
    <cellStyle name="40% - Акцент4 3 3" xfId="293" xr:uid="{00000000-0005-0000-0000-000022010000}"/>
    <cellStyle name="40% - Акцент4 3 3 2" xfId="294" xr:uid="{00000000-0005-0000-0000-000023010000}"/>
    <cellStyle name="40% - Акцент4 3 4" xfId="295" xr:uid="{00000000-0005-0000-0000-000024010000}"/>
    <cellStyle name="40% - Акцент4 3_Лист5" xfId="296" xr:uid="{00000000-0005-0000-0000-000025010000}"/>
    <cellStyle name="40% - Акцент4 4" xfId="297" xr:uid="{00000000-0005-0000-0000-000026010000}"/>
    <cellStyle name="40% - Акцент4 4 2" xfId="298" xr:uid="{00000000-0005-0000-0000-000027010000}"/>
    <cellStyle name="40% - Акцент4 4 2 2" xfId="299" xr:uid="{00000000-0005-0000-0000-000028010000}"/>
    <cellStyle name="40% - Акцент4 4 3" xfId="300" xr:uid="{00000000-0005-0000-0000-000029010000}"/>
    <cellStyle name="40% - Акцент4 4 3 2" xfId="301" xr:uid="{00000000-0005-0000-0000-00002A010000}"/>
    <cellStyle name="40% - Акцент4 4 4" xfId="302" xr:uid="{00000000-0005-0000-0000-00002B010000}"/>
    <cellStyle name="40% - Акцент5 2" xfId="303" xr:uid="{00000000-0005-0000-0000-00002C010000}"/>
    <cellStyle name="40% - Акцент5 2 2" xfId="304" xr:uid="{00000000-0005-0000-0000-00002D010000}"/>
    <cellStyle name="40% - Акцент5 2 2 2" xfId="305" xr:uid="{00000000-0005-0000-0000-00002E010000}"/>
    <cellStyle name="40% - Акцент5 2 2 2 2" xfId="306" xr:uid="{00000000-0005-0000-0000-00002F010000}"/>
    <cellStyle name="40% - Акцент5 2 2 3" xfId="307" xr:uid="{00000000-0005-0000-0000-000030010000}"/>
    <cellStyle name="40% - Акцент5 2 2 3 2" xfId="308" xr:uid="{00000000-0005-0000-0000-000031010000}"/>
    <cellStyle name="40% - Акцент5 2 2 4" xfId="309" xr:uid="{00000000-0005-0000-0000-000032010000}"/>
    <cellStyle name="40% - Акцент5 2 3" xfId="310" xr:uid="{00000000-0005-0000-0000-000033010000}"/>
    <cellStyle name="40% - Акцент5 2 3 2" xfId="311" xr:uid="{00000000-0005-0000-0000-000034010000}"/>
    <cellStyle name="40% - Акцент5 2 4" xfId="312" xr:uid="{00000000-0005-0000-0000-000035010000}"/>
    <cellStyle name="40% - Акцент5 2 4 2" xfId="313" xr:uid="{00000000-0005-0000-0000-000036010000}"/>
    <cellStyle name="40% - Акцент5 2 5" xfId="314" xr:uid="{00000000-0005-0000-0000-000037010000}"/>
    <cellStyle name="40% - Акцент5 2_Лист5" xfId="315" xr:uid="{00000000-0005-0000-0000-000038010000}"/>
    <cellStyle name="40% - Акцент5 3" xfId="316" xr:uid="{00000000-0005-0000-0000-000039010000}"/>
    <cellStyle name="40% - Акцент5 3 2" xfId="317" xr:uid="{00000000-0005-0000-0000-00003A010000}"/>
    <cellStyle name="40% - Акцент5 3 2 2" xfId="318" xr:uid="{00000000-0005-0000-0000-00003B010000}"/>
    <cellStyle name="40% - Акцент5 3 2 2 2" xfId="319" xr:uid="{00000000-0005-0000-0000-00003C010000}"/>
    <cellStyle name="40% - Акцент5 3 2 3" xfId="320" xr:uid="{00000000-0005-0000-0000-00003D010000}"/>
    <cellStyle name="40% - Акцент5 3 2 3 2" xfId="321" xr:uid="{00000000-0005-0000-0000-00003E010000}"/>
    <cellStyle name="40% - Акцент5 3 2 4" xfId="322" xr:uid="{00000000-0005-0000-0000-00003F010000}"/>
    <cellStyle name="40% - Акцент5 3 3" xfId="323" xr:uid="{00000000-0005-0000-0000-000040010000}"/>
    <cellStyle name="40% - Акцент5 3 3 2" xfId="324" xr:uid="{00000000-0005-0000-0000-000041010000}"/>
    <cellStyle name="40% - Акцент5 3 4" xfId="325" xr:uid="{00000000-0005-0000-0000-000042010000}"/>
    <cellStyle name="40% - Акцент5 3_Лист5" xfId="326" xr:uid="{00000000-0005-0000-0000-000043010000}"/>
    <cellStyle name="40% - Акцент5 4" xfId="327" xr:uid="{00000000-0005-0000-0000-000044010000}"/>
    <cellStyle name="40% - Акцент5 4 2" xfId="328" xr:uid="{00000000-0005-0000-0000-000045010000}"/>
    <cellStyle name="40% - Акцент5 4 2 2" xfId="329" xr:uid="{00000000-0005-0000-0000-000046010000}"/>
    <cellStyle name="40% - Акцент5 4 3" xfId="330" xr:uid="{00000000-0005-0000-0000-000047010000}"/>
    <cellStyle name="40% - Акцент5 4 3 2" xfId="331" xr:uid="{00000000-0005-0000-0000-000048010000}"/>
    <cellStyle name="40% - Акцент5 4 4" xfId="332" xr:uid="{00000000-0005-0000-0000-000049010000}"/>
    <cellStyle name="40% - Акцент6 2" xfId="333" xr:uid="{00000000-0005-0000-0000-00004A010000}"/>
    <cellStyle name="40% - Акцент6 2 2" xfId="334" xr:uid="{00000000-0005-0000-0000-00004B010000}"/>
    <cellStyle name="40% - Акцент6 2 2 2" xfId="335" xr:uid="{00000000-0005-0000-0000-00004C010000}"/>
    <cellStyle name="40% - Акцент6 2 2 2 2" xfId="336" xr:uid="{00000000-0005-0000-0000-00004D010000}"/>
    <cellStyle name="40% - Акцент6 2 2 3" xfId="337" xr:uid="{00000000-0005-0000-0000-00004E010000}"/>
    <cellStyle name="40% - Акцент6 2 2 3 2" xfId="338" xr:uid="{00000000-0005-0000-0000-00004F010000}"/>
    <cellStyle name="40% - Акцент6 2 2 4" xfId="339" xr:uid="{00000000-0005-0000-0000-000050010000}"/>
    <cellStyle name="40% - Акцент6 2 3" xfId="340" xr:uid="{00000000-0005-0000-0000-000051010000}"/>
    <cellStyle name="40% - Акцент6 2 3 2" xfId="341" xr:uid="{00000000-0005-0000-0000-000052010000}"/>
    <cellStyle name="40% - Акцент6 2 4" xfId="342" xr:uid="{00000000-0005-0000-0000-000053010000}"/>
    <cellStyle name="40% - Акцент6 2 4 2" xfId="343" xr:uid="{00000000-0005-0000-0000-000054010000}"/>
    <cellStyle name="40% - Акцент6 2 5" xfId="344" xr:uid="{00000000-0005-0000-0000-000055010000}"/>
    <cellStyle name="40% - Акцент6 2_Лист5" xfId="345" xr:uid="{00000000-0005-0000-0000-000056010000}"/>
    <cellStyle name="40% - Акцент6 3" xfId="346" xr:uid="{00000000-0005-0000-0000-000057010000}"/>
    <cellStyle name="40% - Акцент6 3 2" xfId="347" xr:uid="{00000000-0005-0000-0000-000058010000}"/>
    <cellStyle name="40% - Акцент6 3 2 2" xfId="348" xr:uid="{00000000-0005-0000-0000-000059010000}"/>
    <cellStyle name="40% - Акцент6 3 2 2 2" xfId="349" xr:uid="{00000000-0005-0000-0000-00005A010000}"/>
    <cellStyle name="40% - Акцент6 3 2 3" xfId="350" xr:uid="{00000000-0005-0000-0000-00005B010000}"/>
    <cellStyle name="40% - Акцент6 3 2 3 2" xfId="351" xr:uid="{00000000-0005-0000-0000-00005C010000}"/>
    <cellStyle name="40% - Акцент6 3 2 4" xfId="352" xr:uid="{00000000-0005-0000-0000-00005D010000}"/>
    <cellStyle name="40% - Акцент6 3 3" xfId="353" xr:uid="{00000000-0005-0000-0000-00005E010000}"/>
    <cellStyle name="40% - Акцент6 3 3 2" xfId="354" xr:uid="{00000000-0005-0000-0000-00005F010000}"/>
    <cellStyle name="40% - Акцент6 3 4" xfId="355" xr:uid="{00000000-0005-0000-0000-000060010000}"/>
    <cellStyle name="40% - Акцент6 3_Лист5" xfId="356" xr:uid="{00000000-0005-0000-0000-000061010000}"/>
    <cellStyle name="40% - Акцент6 4" xfId="357" xr:uid="{00000000-0005-0000-0000-000062010000}"/>
    <cellStyle name="40% - Акцент6 4 2" xfId="358" xr:uid="{00000000-0005-0000-0000-000063010000}"/>
    <cellStyle name="40% - Акцент6 4 2 2" xfId="359" xr:uid="{00000000-0005-0000-0000-000064010000}"/>
    <cellStyle name="40% - Акцент6 4 3" xfId="360" xr:uid="{00000000-0005-0000-0000-000065010000}"/>
    <cellStyle name="40% - Акцент6 4 3 2" xfId="361" xr:uid="{00000000-0005-0000-0000-000066010000}"/>
    <cellStyle name="40% - Акцент6 4 4" xfId="362" xr:uid="{00000000-0005-0000-0000-000067010000}"/>
    <cellStyle name="60% - Акцент1 2" xfId="363" xr:uid="{00000000-0005-0000-0000-000068010000}"/>
    <cellStyle name="60% - Акцент1 2 2" xfId="364" xr:uid="{00000000-0005-0000-0000-000069010000}"/>
    <cellStyle name="60% - Акцент1 2 2 2" xfId="365" xr:uid="{00000000-0005-0000-0000-00006A010000}"/>
    <cellStyle name="60% - Акцент1 2 2 2 2" xfId="366" xr:uid="{00000000-0005-0000-0000-00006B010000}"/>
    <cellStyle name="60% - Акцент1 2 3" xfId="367" xr:uid="{00000000-0005-0000-0000-00006C010000}"/>
    <cellStyle name="60% - Акцент1 2 3 2" xfId="368" xr:uid="{00000000-0005-0000-0000-00006D010000}"/>
    <cellStyle name="60% - Акцент1 2_Лист5" xfId="369" xr:uid="{00000000-0005-0000-0000-00006E010000}"/>
    <cellStyle name="60% - Акцент1 3" xfId="370" xr:uid="{00000000-0005-0000-0000-00006F010000}"/>
    <cellStyle name="60% - Акцент1 3 2" xfId="371" xr:uid="{00000000-0005-0000-0000-000070010000}"/>
    <cellStyle name="60% - Акцент1 3 2 2" xfId="372" xr:uid="{00000000-0005-0000-0000-000071010000}"/>
    <cellStyle name="60% - Акцент1 3 2 2 2" xfId="373" xr:uid="{00000000-0005-0000-0000-000072010000}"/>
    <cellStyle name="60% - Акцент1 3_Лист5" xfId="374" xr:uid="{00000000-0005-0000-0000-000073010000}"/>
    <cellStyle name="60% - Акцент1 4" xfId="375" xr:uid="{00000000-0005-0000-0000-000074010000}"/>
    <cellStyle name="60% - Акцент1 4 2" xfId="376" xr:uid="{00000000-0005-0000-0000-000075010000}"/>
    <cellStyle name="60% - Акцент1 4 2 2" xfId="377" xr:uid="{00000000-0005-0000-0000-000076010000}"/>
    <cellStyle name="60% - Акцент2 2" xfId="378" xr:uid="{00000000-0005-0000-0000-000077010000}"/>
    <cellStyle name="60% - Акцент2 2 2" xfId="379" xr:uid="{00000000-0005-0000-0000-000078010000}"/>
    <cellStyle name="60% - Акцент2 2 2 2" xfId="380" xr:uid="{00000000-0005-0000-0000-000079010000}"/>
    <cellStyle name="60% - Акцент2 2 2 2 2" xfId="381" xr:uid="{00000000-0005-0000-0000-00007A010000}"/>
    <cellStyle name="60% - Акцент2 2 3" xfId="382" xr:uid="{00000000-0005-0000-0000-00007B010000}"/>
    <cellStyle name="60% - Акцент2 2 3 2" xfId="383" xr:uid="{00000000-0005-0000-0000-00007C010000}"/>
    <cellStyle name="60% - Акцент2 2_Лист5" xfId="384" xr:uid="{00000000-0005-0000-0000-00007D010000}"/>
    <cellStyle name="60% - Акцент2 3" xfId="385" xr:uid="{00000000-0005-0000-0000-00007E010000}"/>
    <cellStyle name="60% - Акцент2 3 2" xfId="386" xr:uid="{00000000-0005-0000-0000-00007F010000}"/>
    <cellStyle name="60% - Акцент2 3 2 2" xfId="387" xr:uid="{00000000-0005-0000-0000-000080010000}"/>
    <cellStyle name="60% - Акцент2 3 2 2 2" xfId="388" xr:uid="{00000000-0005-0000-0000-000081010000}"/>
    <cellStyle name="60% - Акцент2 3_Лист5" xfId="389" xr:uid="{00000000-0005-0000-0000-000082010000}"/>
    <cellStyle name="60% - Акцент2 4" xfId="390" xr:uid="{00000000-0005-0000-0000-000083010000}"/>
    <cellStyle name="60% - Акцент2 4 2" xfId="391" xr:uid="{00000000-0005-0000-0000-000084010000}"/>
    <cellStyle name="60% - Акцент2 4 2 2" xfId="392" xr:uid="{00000000-0005-0000-0000-000085010000}"/>
    <cellStyle name="60% - Акцент3 2" xfId="393" xr:uid="{00000000-0005-0000-0000-000086010000}"/>
    <cellStyle name="60% - Акцент3 2 2" xfId="394" xr:uid="{00000000-0005-0000-0000-000087010000}"/>
    <cellStyle name="60% - Акцент3 2 2 2" xfId="395" xr:uid="{00000000-0005-0000-0000-000088010000}"/>
    <cellStyle name="60% - Акцент3 2 2 2 2" xfId="396" xr:uid="{00000000-0005-0000-0000-000089010000}"/>
    <cellStyle name="60% - Акцент3 2 3" xfId="397" xr:uid="{00000000-0005-0000-0000-00008A010000}"/>
    <cellStyle name="60% - Акцент3 2 3 2" xfId="398" xr:uid="{00000000-0005-0000-0000-00008B010000}"/>
    <cellStyle name="60% - Акцент3 2_Лист5" xfId="399" xr:uid="{00000000-0005-0000-0000-00008C010000}"/>
    <cellStyle name="60% - Акцент3 3" xfId="400" xr:uid="{00000000-0005-0000-0000-00008D010000}"/>
    <cellStyle name="60% - Акцент3 3 2" xfId="401" xr:uid="{00000000-0005-0000-0000-00008E010000}"/>
    <cellStyle name="60% - Акцент3 3 2 2" xfId="402" xr:uid="{00000000-0005-0000-0000-00008F010000}"/>
    <cellStyle name="60% - Акцент3 3 2 2 2" xfId="403" xr:uid="{00000000-0005-0000-0000-000090010000}"/>
    <cellStyle name="60% - Акцент3 3_Лист5" xfId="404" xr:uid="{00000000-0005-0000-0000-000091010000}"/>
    <cellStyle name="60% - Акцент3 4" xfId="405" xr:uid="{00000000-0005-0000-0000-000092010000}"/>
    <cellStyle name="60% - Акцент3 4 2" xfId="406" xr:uid="{00000000-0005-0000-0000-000093010000}"/>
    <cellStyle name="60% - Акцент3 4 2 2" xfId="407" xr:uid="{00000000-0005-0000-0000-000094010000}"/>
    <cellStyle name="60% - Акцент4 2" xfId="408" xr:uid="{00000000-0005-0000-0000-000095010000}"/>
    <cellStyle name="60% - Акцент4 2 2" xfId="409" xr:uid="{00000000-0005-0000-0000-000096010000}"/>
    <cellStyle name="60% - Акцент4 2 2 2" xfId="410" xr:uid="{00000000-0005-0000-0000-000097010000}"/>
    <cellStyle name="60% - Акцент4 2 2 2 2" xfId="411" xr:uid="{00000000-0005-0000-0000-000098010000}"/>
    <cellStyle name="60% - Акцент4 2 3" xfId="412" xr:uid="{00000000-0005-0000-0000-000099010000}"/>
    <cellStyle name="60% - Акцент4 2 3 2" xfId="413" xr:uid="{00000000-0005-0000-0000-00009A010000}"/>
    <cellStyle name="60% - Акцент4 2_Лист5" xfId="414" xr:uid="{00000000-0005-0000-0000-00009B010000}"/>
    <cellStyle name="60% - Акцент4 3" xfId="415" xr:uid="{00000000-0005-0000-0000-00009C010000}"/>
    <cellStyle name="60% - Акцент4 3 2" xfId="416" xr:uid="{00000000-0005-0000-0000-00009D010000}"/>
    <cellStyle name="60% - Акцент4 3 2 2" xfId="417" xr:uid="{00000000-0005-0000-0000-00009E010000}"/>
    <cellStyle name="60% - Акцент4 3 2 2 2" xfId="418" xr:uid="{00000000-0005-0000-0000-00009F010000}"/>
    <cellStyle name="60% - Акцент4 3_Лист5" xfId="419" xr:uid="{00000000-0005-0000-0000-0000A0010000}"/>
    <cellStyle name="60% - Акцент4 4" xfId="420" xr:uid="{00000000-0005-0000-0000-0000A1010000}"/>
    <cellStyle name="60% - Акцент4 4 2" xfId="421" xr:uid="{00000000-0005-0000-0000-0000A2010000}"/>
    <cellStyle name="60% - Акцент4 4 2 2" xfId="422" xr:uid="{00000000-0005-0000-0000-0000A3010000}"/>
    <cellStyle name="60% - Акцент5 2" xfId="423" xr:uid="{00000000-0005-0000-0000-0000A4010000}"/>
    <cellStyle name="60% - Акцент5 2 2" xfId="424" xr:uid="{00000000-0005-0000-0000-0000A5010000}"/>
    <cellStyle name="60% - Акцент5 2 2 2" xfId="425" xr:uid="{00000000-0005-0000-0000-0000A6010000}"/>
    <cellStyle name="60% - Акцент5 2 2 2 2" xfId="426" xr:uid="{00000000-0005-0000-0000-0000A7010000}"/>
    <cellStyle name="60% - Акцент5 2 3" xfId="427" xr:uid="{00000000-0005-0000-0000-0000A8010000}"/>
    <cellStyle name="60% - Акцент5 2 3 2" xfId="428" xr:uid="{00000000-0005-0000-0000-0000A9010000}"/>
    <cellStyle name="60% - Акцент5 2_Лист5" xfId="429" xr:uid="{00000000-0005-0000-0000-0000AA010000}"/>
    <cellStyle name="60% - Акцент5 3" xfId="430" xr:uid="{00000000-0005-0000-0000-0000AB010000}"/>
    <cellStyle name="60% - Акцент5 3 2" xfId="431" xr:uid="{00000000-0005-0000-0000-0000AC010000}"/>
    <cellStyle name="60% - Акцент5 3 2 2" xfId="432" xr:uid="{00000000-0005-0000-0000-0000AD010000}"/>
    <cellStyle name="60% - Акцент5 3 2 2 2" xfId="433" xr:uid="{00000000-0005-0000-0000-0000AE010000}"/>
    <cellStyle name="60% - Акцент5 3_Лист5" xfId="434" xr:uid="{00000000-0005-0000-0000-0000AF010000}"/>
    <cellStyle name="60% - Акцент5 4" xfId="435" xr:uid="{00000000-0005-0000-0000-0000B0010000}"/>
    <cellStyle name="60% - Акцент5 4 2" xfId="436" xr:uid="{00000000-0005-0000-0000-0000B1010000}"/>
    <cellStyle name="60% - Акцент5 4 2 2" xfId="437" xr:uid="{00000000-0005-0000-0000-0000B2010000}"/>
    <cellStyle name="60% - Акцент6 2" xfId="438" xr:uid="{00000000-0005-0000-0000-0000B3010000}"/>
    <cellStyle name="60% - Акцент6 2 2" xfId="439" xr:uid="{00000000-0005-0000-0000-0000B4010000}"/>
    <cellStyle name="60% - Акцент6 2 2 2" xfId="440" xr:uid="{00000000-0005-0000-0000-0000B5010000}"/>
    <cellStyle name="60% - Акцент6 2 2 2 2" xfId="441" xr:uid="{00000000-0005-0000-0000-0000B6010000}"/>
    <cellStyle name="60% - Акцент6 2 3" xfId="442" xr:uid="{00000000-0005-0000-0000-0000B7010000}"/>
    <cellStyle name="60% - Акцент6 2 3 2" xfId="443" xr:uid="{00000000-0005-0000-0000-0000B8010000}"/>
    <cellStyle name="60% - Акцент6 2_Лист5" xfId="444" xr:uid="{00000000-0005-0000-0000-0000B9010000}"/>
    <cellStyle name="60% - Акцент6 3" xfId="445" xr:uid="{00000000-0005-0000-0000-0000BA010000}"/>
    <cellStyle name="60% - Акцент6 3 2" xfId="446" xr:uid="{00000000-0005-0000-0000-0000BB010000}"/>
    <cellStyle name="60% - Акцент6 3 2 2" xfId="447" xr:uid="{00000000-0005-0000-0000-0000BC010000}"/>
    <cellStyle name="60% - Акцент6 3 2 2 2" xfId="448" xr:uid="{00000000-0005-0000-0000-0000BD010000}"/>
    <cellStyle name="60% - Акцент6 3_Лист5" xfId="449" xr:uid="{00000000-0005-0000-0000-0000BE010000}"/>
    <cellStyle name="60% - Акцент6 4" xfId="450" xr:uid="{00000000-0005-0000-0000-0000BF010000}"/>
    <cellStyle name="60% - Акцент6 4 2" xfId="451" xr:uid="{00000000-0005-0000-0000-0000C0010000}"/>
    <cellStyle name="60% - Акцент6 4 2 2" xfId="452" xr:uid="{00000000-0005-0000-0000-0000C1010000}"/>
    <cellStyle name="Акцент1 2" xfId="453" xr:uid="{00000000-0005-0000-0000-0000C2010000}"/>
    <cellStyle name="Акцент1 2 2" xfId="454" xr:uid="{00000000-0005-0000-0000-0000C3010000}"/>
    <cellStyle name="Акцент1 2 2 2" xfId="455" xr:uid="{00000000-0005-0000-0000-0000C4010000}"/>
    <cellStyle name="Акцент1 2 2 2 2" xfId="456" xr:uid="{00000000-0005-0000-0000-0000C5010000}"/>
    <cellStyle name="Акцент1 2 3" xfId="457" xr:uid="{00000000-0005-0000-0000-0000C6010000}"/>
    <cellStyle name="Акцент1 2 3 2" xfId="458" xr:uid="{00000000-0005-0000-0000-0000C7010000}"/>
    <cellStyle name="Акцент1 2_Лист5" xfId="459" xr:uid="{00000000-0005-0000-0000-0000C8010000}"/>
    <cellStyle name="Акцент1 3" xfId="460" xr:uid="{00000000-0005-0000-0000-0000C9010000}"/>
    <cellStyle name="Акцент1 3 2" xfId="461" xr:uid="{00000000-0005-0000-0000-0000CA010000}"/>
    <cellStyle name="Акцент1 3 2 2" xfId="462" xr:uid="{00000000-0005-0000-0000-0000CB010000}"/>
    <cellStyle name="Акцент1 3 2 2 2" xfId="463" xr:uid="{00000000-0005-0000-0000-0000CC010000}"/>
    <cellStyle name="Акцент1 3_Лист5" xfId="464" xr:uid="{00000000-0005-0000-0000-0000CD010000}"/>
    <cellStyle name="Акцент1 4" xfId="465" xr:uid="{00000000-0005-0000-0000-0000CE010000}"/>
    <cellStyle name="Акцент1 4 2" xfId="466" xr:uid="{00000000-0005-0000-0000-0000CF010000}"/>
    <cellStyle name="Акцент1 4 2 2" xfId="467" xr:uid="{00000000-0005-0000-0000-0000D0010000}"/>
    <cellStyle name="Акцент1 5" xfId="468" xr:uid="{00000000-0005-0000-0000-0000D1010000}"/>
    <cellStyle name="Акцент1 5 2" xfId="469" xr:uid="{00000000-0005-0000-0000-0000D2010000}"/>
    <cellStyle name="Акцент1 6" xfId="470" xr:uid="{00000000-0005-0000-0000-0000D3010000}"/>
    <cellStyle name="Акцент1 7" xfId="471" xr:uid="{00000000-0005-0000-0000-0000D4010000}"/>
    <cellStyle name="Акцент1 8" xfId="472" xr:uid="{00000000-0005-0000-0000-0000D5010000}"/>
    <cellStyle name="Акцент1 9" xfId="473" xr:uid="{00000000-0005-0000-0000-0000D6010000}"/>
    <cellStyle name="Акцент2 2" xfId="474" xr:uid="{00000000-0005-0000-0000-0000D7010000}"/>
    <cellStyle name="Акцент2 2 2" xfId="475" xr:uid="{00000000-0005-0000-0000-0000D8010000}"/>
    <cellStyle name="Акцент2 2 2 2" xfId="476" xr:uid="{00000000-0005-0000-0000-0000D9010000}"/>
    <cellStyle name="Акцент2 2 2 2 2" xfId="477" xr:uid="{00000000-0005-0000-0000-0000DA010000}"/>
    <cellStyle name="Акцент2 2 3" xfId="478" xr:uid="{00000000-0005-0000-0000-0000DB010000}"/>
    <cellStyle name="Акцент2 2 3 2" xfId="479" xr:uid="{00000000-0005-0000-0000-0000DC010000}"/>
    <cellStyle name="Акцент2 2_Лист5" xfId="480" xr:uid="{00000000-0005-0000-0000-0000DD010000}"/>
    <cellStyle name="Акцент2 3" xfId="481" xr:uid="{00000000-0005-0000-0000-0000DE010000}"/>
    <cellStyle name="Акцент2 3 2" xfId="482" xr:uid="{00000000-0005-0000-0000-0000DF010000}"/>
    <cellStyle name="Акцент2 3 2 2" xfId="483" xr:uid="{00000000-0005-0000-0000-0000E0010000}"/>
    <cellStyle name="Акцент2 3 2 2 2" xfId="484" xr:uid="{00000000-0005-0000-0000-0000E1010000}"/>
    <cellStyle name="Акцент2 3_Лист5" xfId="485" xr:uid="{00000000-0005-0000-0000-0000E2010000}"/>
    <cellStyle name="Акцент2 4" xfId="486" xr:uid="{00000000-0005-0000-0000-0000E3010000}"/>
    <cellStyle name="Акцент2 4 2" xfId="487" xr:uid="{00000000-0005-0000-0000-0000E4010000}"/>
    <cellStyle name="Акцент2 4 2 2" xfId="488" xr:uid="{00000000-0005-0000-0000-0000E5010000}"/>
    <cellStyle name="Акцент2 5" xfId="489" xr:uid="{00000000-0005-0000-0000-0000E6010000}"/>
    <cellStyle name="Акцент2 5 2" xfId="490" xr:uid="{00000000-0005-0000-0000-0000E7010000}"/>
    <cellStyle name="Акцент2 6" xfId="491" xr:uid="{00000000-0005-0000-0000-0000E8010000}"/>
    <cellStyle name="Акцент2 7" xfId="492" xr:uid="{00000000-0005-0000-0000-0000E9010000}"/>
    <cellStyle name="Акцент2 8" xfId="493" xr:uid="{00000000-0005-0000-0000-0000EA010000}"/>
    <cellStyle name="Акцент2 9" xfId="494" xr:uid="{00000000-0005-0000-0000-0000EB010000}"/>
    <cellStyle name="Акцент3 2" xfId="495" xr:uid="{00000000-0005-0000-0000-0000EC010000}"/>
    <cellStyle name="Акцент3 2 2" xfId="496" xr:uid="{00000000-0005-0000-0000-0000ED010000}"/>
    <cellStyle name="Акцент3 2 2 2" xfId="497" xr:uid="{00000000-0005-0000-0000-0000EE010000}"/>
    <cellStyle name="Акцент3 2 2 2 2" xfId="498" xr:uid="{00000000-0005-0000-0000-0000EF010000}"/>
    <cellStyle name="Акцент3 2 3" xfId="499" xr:uid="{00000000-0005-0000-0000-0000F0010000}"/>
    <cellStyle name="Акцент3 2 3 2" xfId="500" xr:uid="{00000000-0005-0000-0000-0000F1010000}"/>
    <cellStyle name="Акцент3 2_Лист5" xfId="501" xr:uid="{00000000-0005-0000-0000-0000F2010000}"/>
    <cellStyle name="Акцент3 3" xfId="502" xr:uid="{00000000-0005-0000-0000-0000F3010000}"/>
    <cellStyle name="Акцент3 3 2" xfId="503" xr:uid="{00000000-0005-0000-0000-0000F4010000}"/>
    <cellStyle name="Акцент3 3 2 2" xfId="504" xr:uid="{00000000-0005-0000-0000-0000F5010000}"/>
    <cellStyle name="Акцент3 3 2 2 2" xfId="505" xr:uid="{00000000-0005-0000-0000-0000F6010000}"/>
    <cellStyle name="Акцент3 3_Лист5" xfId="506" xr:uid="{00000000-0005-0000-0000-0000F7010000}"/>
    <cellStyle name="Акцент3 4" xfId="507" xr:uid="{00000000-0005-0000-0000-0000F8010000}"/>
    <cellStyle name="Акцент3 4 2" xfId="508" xr:uid="{00000000-0005-0000-0000-0000F9010000}"/>
    <cellStyle name="Акцент3 4 2 2" xfId="509" xr:uid="{00000000-0005-0000-0000-0000FA010000}"/>
    <cellStyle name="Акцент3 5" xfId="510" xr:uid="{00000000-0005-0000-0000-0000FB010000}"/>
    <cellStyle name="Акцент3 5 2" xfId="511" xr:uid="{00000000-0005-0000-0000-0000FC010000}"/>
    <cellStyle name="Акцент3 6" xfId="512" xr:uid="{00000000-0005-0000-0000-0000FD010000}"/>
    <cellStyle name="Акцент3 7" xfId="513" xr:uid="{00000000-0005-0000-0000-0000FE010000}"/>
    <cellStyle name="Акцент3 8" xfId="514" xr:uid="{00000000-0005-0000-0000-0000FF010000}"/>
    <cellStyle name="Акцент3 9" xfId="515" xr:uid="{00000000-0005-0000-0000-000000020000}"/>
    <cellStyle name="Акцент4 2" xfId="516" xr:uid="{00000000-0005-0000-0000-000001020000}"/>
    <cellStyle name="Акцент4 2 2" xfId="517" xr:uid="{00000000-0005-0000-0000-000002020000}"/>
    <cellStyle name="Акцент4 2 2 2" xfId="518" xr:uid="{00000000-0005-0000-0000-000003020000}"/>
    <cellStyle name="Акцент4 2 2 2 2" xfId="519" xr:uid="{00000000-0005-0000-0000-000004020000}"/>
    <cellStyle name="Акцент4 2 3" xfId="520" xr:uid="{00000000-0005-0000-0000-000005020000}"/>
    <cellStyle name="Акцент4 2 3 2" xfId="521" xr:uid="{00000000-0005-0000-0000-000006020000}"/>
    <cellStyle name="Акцент4 2_Лист5" xfId="522" xr:uid="{00000000-0005-0000-0000-000007020000}"/>
    <cellStyle name="Акцент4 3" xfId="523" xr:uid="{00000000-0005-0000-0000-000008020000}"/>
    <cellStyle name="Акцент4 3 2" xfId="524" xr:uid="{00000000-0005-0000-0000-000009020000}"/>
    <cellStyle name="Акцент4 3 2 2" xfId="525" xr:uid="{00000000-0005-0000-0000-00000A020000}"/>
    <cellStyle name="Акцент4 3 2 2 2" xfId="526" xr:uid="{00000000-0005-0000-0000-00000B020000}"/>
    <cellStyle name="Акцент4 3_Лист5" xfId="527" xr:uid="{00000000-0005-0000-0000-00000C020000}"/>
    <cellStyle name="Акцент4 4" xfId="528" xr:uid="{00000000-0005-0000-0000-00000D020000}"/>
    <cellStyle name="Акцент4 4 2" xfId="529" xr:uid="{00000000-0005-0000-0000-00000E020000}"/>
    <cellStyle name="Акцент4 4 2 2" xfId="530" xr:uid="{00000000-0005-0000-0000-00000F020000}"/>
    <cellStyle name="Акцент4 5" xfId="531" xr:uid="{00000000-0005-0000-0000-000010020000}"/>
    <cellStyle name="Акцент4 5 2" xfId="532" xr:uid="{00000000-0005-0000-0000-000011020000}"/>
    <cellStyle name="Акцент4 6" xfId="533" xr:uid="{00000000-0005-0000-0000-000012020000}"/>
    <cellStyle name="Акцент4 7" xfId="534" xr:uid="{00000000-0005-0000-0000-000013020000}"/>
    <cellStyle name="Акцент4 8" xfId="535" xr:uid="{00000000-0005-0000-0000-000014020000}"/>
    <cellStyle name="Акцент4 9" xfId="536" xr:uid="{00000000-0005-0000-0000-000015020000}"/>
    <cellStyle name="Акцент5 2" xfId="537" xr:uid="{00000000-0005-0000-0000-000016020000}"/>
    <cellStyle name="Акцент5 2 2" xfId="538" xr:uid="{00000000-0005-0000-0000-000017020000}"/>
    <cellStyle name="Акцент5 2 2 2" xfId="539" xr:uid="{00000000-0005-0000-0000-000018020000}"/>
    <cellStyle name="Акцент5 2 2 2 2" xfId="540" xr:uid="{00000000-0005-0000-0000-000019020000}"/>
    <cellStyle name="Акцент5 2 3" xfId="541" xr:uid="{00000000-0005-0000-0000-00001A020000}"/>
    <cellStyle name="Акцент5 2 3 2" xfId="542" xr:uid="{00000000-0005-0000-0000-00001B020000}"/>
    <cellStyle name="Акцент5 2_Лист5" xfId="543" xr:uid="{00000000-0005-0000-0000-00001C020000}"/>
    <cellStyle name="Акцент5 3" xfId="544" xr:uid="{00000000-0005-0000-0000-00001D020000}"/>
    <cellStyle name="Акцент5 3 2" xfId="545" xr:uid="{00000000-0005-0000-0000-00001E020000}"/>
    <cellStyle name="Акцент5 3 2 2" xfId="546" xr:uid="{00000000-0005-0000-0000-00001F020000}"/>
    <cellStyle name="Акцент5 3 2 2 2" xfId="547" xr:uid="{00000000-0005-0000-0000-000020020000}"/>
    <cellStyle name="Акцент5 3_Лист5" xfId="548" xr:uid="{00000000-0005-0000-0000-000021020000}"/>
    <cellStyle name="Акцент5 4" xfId="549" xr:uid="{00000000-0005-0000-0000-000022020000}"/>
    <cellStyle name="Акцент5 4 2" xfId="550" xr:uid="{00000000-0005-0000-0000-000023020000}"/>
    <cellStyle name="Акцент5 4 2 2" xfId="551" xr:uid="{00000000-0005-0000-0000-000024020000}"/>
    <cellStyle name="Акцент5 5" xfId="552" xr:uid="{00000000-0005-0000-0000-000025020000}"/>
    <cellStyle name="Акцент5 5 2" xfId="553" xr:uid="{00000000-0005-0000-0000-000026020000}"/>
    <cellStyle name="Акцент5 6" xfId="554" xr:uid="{00000000-0005-0000-0000-000027020000}"/>
    <cellStyle name="Акцент5 7" xfId="555" xr:uid="{00000000-0005-0000-0000-000028020000}"/>
    <cellStyle name="Акцент5 8" xfId="556" xr:uid="{00000000-0005-0000-0000-000029020000}"/>
    <cellStyle name="Акцент5 9" xfId="557" xr:uid="{00000000-0005-0000-0000-00002A020000}"/>
    <cellStyle name="Акцент6 2" xfId="558" xr:uid="{00000000-0005-0000-0000-00002B020000}"/>
    <cellStyle name="Акцент6 2 2" xfId="559" xr:uid="{00000000-0005-0000-0000-00002C020000}"/>
    <cellStyle name="Акцент6 2 2 2" xfId="560" xr:uid="{00000000-0005-0000-0000-00002D020000}"/>
    <cellStyle name="Акцент6 2 2 2 2" xfId="561" xr:uid="{00000000-0005-0000-0000-00002E020000}"/>
    <cellStyle name="Акцент6 2 3" xfId="562" xr:uid="{00000000-0005-0000-0000-00002F020000}"/>
    <cellStyle name="Акцент6 2 3 2" xfId="563" xr:uid="{00000000-0005-0000-0000-000030020000}"/>
    <cellStyle name="Акцент6 2_Лист5" xfId="564" xr:uid="{00000000-0005-0000-0000-000031020000}"/>
    <cellStyle name="Акцент6 3" xfId="565" xr:uid="{00000000-0005-0000-0000-000032020000}"/>
    <cellStyle name="Акцент6 3 2" xfId="566" xr:uid="{00000000-0005-0000-0000-000033020000}"/>
    <cellStyle name="Акцент6 3 2 2" xfId="567" xr:uid="{00000000-0005-0000-0000-000034020000}"/>
    <cellStyle name="Акцент6 3 2 2 2" xfId="568" xr:uid="{00000000-0005-0000-0000-000035020000}"/>
    <cellStyle name="Акцент6 3_Лист5" xfId="569" xr:uid="{00000000-0005-0000-0000-000036020000}"/>
    <cellStyle name="Акцент6 4" xfId="570" xr:uid="{00000000-0005-0000-0000-000037020000}"/>
    <cellStyle name="Акцент6 4 2" xfId="571" xr:uid="{00000000-0005-0000-0000-000038020000}"/>
    <cellStyle name="Акцент6 4 2 2" xfId="572" xr:uid="{00000000-0005-0000-0000-000039020000}"/>
    <cellStyle name="Акцент6 5" xfId="573" xr:uid="{00000000-0005-0000-0000-00003A020000}"/>
    <cellStyle name="Акцент6 5 2" xfId="574" xr:uid="{00000000-0005-0000-0000-00003B020000}"/>
    <cellStyle name="Акцент6 6" xfId="575" xr:uid="{00000000-0005-0000-0000-00003C020000}"/>
    <cellStyle name="Акцент6 7" xfId="576" xr:uid="{00000000-0005-0000-0000-00003D020000}"/>
    <cellStyle name="Акцент6 8" xfId="577" xr:uid="{00000000-0005-0000-0000-00003E020000}"/>
    <cellStyle name="Акцент6 9" xfId="578" xr:uid="{00000000-0005-0000-0000-00003F020000}"/>
    <cellStyle name="Ввод  2" xfId="579" xr:uid="{00000000-0005-0000-0000-000040020000}"/>
    <cellStyle name="Ввод  2 2" xfId="580" xr:uid="{00000000-0005-0000-0000-000041020000}"/>
    <cellStyle name="Ввод  2 2 2" xfId="581" xr:uid="{00000000-0005-0000-0000-000042020000}"/>
    <cellStyle name="Ввод  2 2 2 2" xfId="582" xr:uid="{00000000-0005-0000-0000-000043020000}"/>
    <cellStyle name="Ввод  2 3" xfId="583" xr:uid="{00000000-0005-0000-0000-000044020000}"/>
    <cellStyle name="Ввод  2 3 2" xfId="584" xr:uid="{00000000-0005-0000-0000-000045020000}"/>
    <cellStyle name="Ввод  2_Лист5" xfId="585" xr:uid="{00000000-0005-0000-0000-000046020000}"/>
    <cellStyle name="Ввод  3" xfId="586" xr:uid="{00000000-0005-0000-0000-000047020000}"/>
    <cellStyle name="Ввод  3 2" xfId="587" xr:uid="{00000000-0005-0000-0000-000048020000}"/>
    <cellStyle name="Ввод  3 2 2" xfId="588" xr:uid="{00000000-0005-0000-0000-000049020000}"/>
    <cellStyle name="Ввод  3 2 2 2" xfId="589" xr:uid="{00000000-0005-0000-0000-00004A020000}"/>
    <cellStyle name="Ввод  3_Лист5" xfId="590" xr:uid="{00000000-0005-0000-0000-00004B020000}"/>
    <cellStyle name="Ввод  4" xfId="591" xr:uid="{00000000-0005-0000-0000-00004C020000}"/>
    <cellStyle name="Ввод  4 2" xfId="592" xr:uid="{00000000-0005-0000-0000-00004D020000}"/>
    <cellStyle name="Ввод  4 2 2" xfId="593" xr:uid="{00000000-0005-0000-0000-00004E020000}"/>
    <cellStyle name="Вывод 2" xfId="594" xr:uid="{00000000-0005-0000-0000-00004F020000}"/>
    <cellStyle name="Вывод 2 2" xfId="595" xr:uid="{00000000-0005-0000-0000-000050020000}"/>
    <cellStyle name="Вывод 2 2 2" xfId="596" xr:uid="{00000000-0005-0000-0000-000051020000}"/>
    <cellStyle name="Вывод 2 2 2 2" xfId="597" xr:uid="{00000000-0005-0000-0000-000052020000}"/>
    <cellStyle name="Вывод 2 3" xfId="598" xr:uid="{00000000-0005-0000-0000-000053020000}"/>
    <cellStyle name="Вывод 2 3 2" xfId="599" xr:uid="{00000000-0005-0000-0000-000054020000}"/>
    <cellStyle name="Вывод 2_Лист5" xfId="600" xr:uid="{00000000-0005-0000-0000-000055020000}"/>
    <cellStyle name="Вывод 3" xfId="601" xr:uid="{00000000-0005-0000-0000-000056020000}"/>
    <cellStyle name="Вывод 3 2" xfId="602" xr:uid="{00000000-0005-0000-0000-000057020000}"/>
    <cellStyle name="Вывод 3 2 2" xfId="603" xr:uid="{00000000-0005-0000-0000-000058020000}"/>
    <cellStyle name="Вывод 3 2 2 2" xfId="604" xr:uid="{00000000-0005-0000-0000-000059020000}"/>
    <cellStyle name="Вывод 3_Лист5" xfId="605" xr:uid="{00000000-0005-0000-0000-00005A020000}"/>
    <cellStyle name="Вывод 4" xfId="606" xr:uid="{00000000-0005-0000-0000-00005B020000}"/>
    <cellStyle name="Вывод 4 2" xfId="607" xr:uid="{00000000-0005-0000-0000-00005C020000}"/>
    <cellStyle name="Вывод 4 2 2" xfId="608" xr:uid="{00000000-0005-0000-0000-00005D020000}"/>
    <cellStyle name="Вывод 5" xfId="609" xr:uid="{00000000-0005-0000-0000-00005E020000}"/>
    <cellStyle name="Вывод 5 2" xfId="610" xr:uid="{00000000-0005-0000-0000-00005F020000}"/>
    <cellStyle name="Вывод 6" xfId="611" xr:uid="{00000000-0005-0000-0000-000060020000}"/>
    <cellStyle name="Вывод 7" xfId="612" xr:uid="{00000000-0005-0000-0000-000061020000}"/>
    <cellStyle name="Вывод 8" xfId="613" xr:uid="{00000000-0005-0000-0000-000062020000}"/>
    <cellStyle name="Вывод 9" xfId="614" xr:uid="{00000000-0005-0000-0000-000063020000}"/>
    <cellStyle name="Вычисление 2" xfId="615" xr:uid="{00000000-0005-0000-0000-000064020000}"/>
    <cellStyle name="Вычисление 2 2" xfId="616" xr:uid="{00000000-0005-0000-0000-000065020000}"/>
    <cellStyle name="Вычисление 2 2 2" xfId="617" xr:uid="{00000000-0005-0000-0000-000066020000}"/>
    <cellStyle name="Вычисление 2 2 2 2" xfId="618" xr:uid="{00000000-0005-0000-0000-000067020000}"/>
    <cellStyle name="Вычисление 2 3" xfId="619" xr:uid="{00000000-0005-0000-0000-000068020000}"/>
    <cellStyle name="Вычисление 2 3 2" xfId="620" xr:uid="{00000000-0005-0000-0000-000069020000}"/>
    <cellStyle name="Вычисление 2_Лист5" xfId="621" xr:uid="{00000000-0005-0000-0000-00006A020000}"/>
    <cellStyle name="Вычисление 3" xfId="622" xr:uid="{00000000-0005-0000-0000-00006B020000}"/>
    <cellStyle name="Вычисление 3 2" xfId="623" xr:uid="{00000000-0005-0000-0000-00006C020000}"/>
    <cellStyle name="Вычисление 3 2 2" xfId="624" xr:uid="{00000000-0005-0000-0000-00006D020000}"/>
    <cellStyle name="Вычисление 3 2 2 2" xfId="625" xr:uid="{00000000-0005-0000-0000-00006E020000}"/>
    <cellStyle name="Вычисление 3_Лист5" xfId="626" xr:uid="{00000000-0005-0000-0000-00006F020000}"/>
    <cellStyle name="Вычисление 4" xfId="627" xr:uid="{00000000-0005-0000-0000-000070020000}"/>
    <cellStyle name="Вычисление 4 2" xfId="628" xr:uid="{00000000-0005-0000-0000-000071020000}"/>
    <cellStyle name="Вычисление 4 2 2" xfId="629" xr:uid="{00000000-0005-0000-0000-000072020000}"/>
    <cellStyle name="Вычисление 5" xfId="630" xr:uid="{00000000-0005-0000-0000-000073020000}"/>
    <cellStyle name="Вычисление 5 2" xfId="631" xr:uid="{00000000-0005-0000-0000-000074020000}"/>
    <cellStyle name="Вычисление 6" xfId="632" xr:uid="{00000000-0005-0000-0000-000075020000}"/>
    <cellStyle name="Вычисление 7" xfId="633" xr:uid="{00000000-0005-0000-0000-000076020000}"/>
    <cellStyle name="Вычисление 8" xfId="634" xr:uid="{00000000-0005-0000-0000-000077020000}"/>
    <cellStyle name="Вычисление 9" xfId="635" xr:uid="{00000000-0005-0000-0000-000078020000}"/>
    <cellStyle name="Гиперссылка" xfId="1259" builtinId="8"/>
    <cellStyle name="Гиперссылка 2" xfId="636" xr:uid="{00000000-0005-0000-0000-00007A020000}"/>
    <cellStyle name="Гиперссылка 2 2" xfId="637" xr:uid="{00000000-0005-0000-0000-00007B020000}"/>
    <cellStyle name="Денежный 2" xfId="638" xr:uid="{00000000-0005-0000-0000-00007C020000}"/>
    <cellStyle name="Денежный 2 2" xfId="639" xr:uid="{00000000-0005-0000-0000-00007D020000}"/>
    <cellStyle name="Денежный 2 2 2" xfId="640" xr:uid="{00000000-0005-0000-0000-00007E020000}"/>
    <cellStyle name="Денежный 2 2 3" xfId="1177" xr:uid="{00000000-0005-0000-0000-00007F020000}"/>
    <cellStyle name="Денежный 2 3" xfId="641" xr:uid="{00000000-0005-0000-0000-000080020000}"/>
    <cellStyle name="Денежный 2 3 2" xfId="642" xr:uid="{00000000-0005-0000-0000-000081020000}"/>
    <cellStyle name="Денежный 2 4" xfId="643" xr:uid="{00000000-0005-0000-0000-000082020000}"/>
    <cellStyle name="Денежный 2 5" xfId="1178" xr:uid="{00000000-0005-0000-0000-000083020000}"/>
    <cellStyle name="Денежный 3" xfId="644" xr:uid="{00000000-0005-0000-0000-000084020000}"/>
    <cellStyle name="Денежный 4" xfId="645" xr:uid="{00000000-0005-0000-0000-000085020000}"/>
    <cellStyle name="Заголовок 1 2" xfId="646" xr:uid="{00000000-0005-0000-0000-000086020000}"/>
    <cellStyle name="Заголовок 1 2 2" xfId="647" xr:uid="{00000000-0005-0000-0000-000087020000}"/>
    <cellStyle name="Заголовок 1 2 2 2" xfId="648" xr:uid="{00000000-0005-0000-0000-000088020000}"/>
    <cellStyle name="Заголовок 1 2 2 2 2" xfId="649" xr:uid="{00000000-0005-0000-0000-000089020000}"/>
    <cellStyle name="Заголовок 1 2 3" xfId="650" xr:uid="{00000000-0005-0000-0000-00008A020000}"/>
    <cellStyle name="Заголовок 1 2 3 2" xfId="651" xr:uid="{00000000-0005-0000-0000-00008B020000}"/>
    <cellStyle name="Заголовок 1 2_Лист5" xfId="652" xr:uid="{00000000-0005-0000-0000-00008C020000}"/>
    <cellStyle name="Заголовок 1 3" xfId="653" xr:uid="{00000000-0005-0000-0000-00008D020000}"/>
    <cellStyle name="Заголовок 1 3 2" xfId="654" xr:uid="{00000000-0005-0000-0000-00008E020000}"/>
    <cellStyle name="Заголовок 1 3 2 2" xfId="655" xr:uid="{00000000-0005-0000-0000-00008F020000}"/>
    <cellStyle name="Заголовок 1 3 2 2 2" xfId="656" xr:uid="{00000000-0005-0000-0000-000090020000}"/>
    <cellStyle name="Заголовок 1 3_Лист5" xfId="657" xr:uid="{00000000-0005-0000-0000-000091020000}"/>
    <cellStyle name="Заголовок 1 4" xfId="658" xr:uid="{00000000-0005-0000-0000-000092020000}"/>
    <cellStyle name="Заголовок 1 4 2" xfId="659" xr:uid="{00000000-0005-0000-0000-000093020000}"/>
    <cellStyle name="Заголовок 1 4 2 2" xfId="660" xr:uid="{00000000-0005-0000-0000-000094020000}"/>
    <cellStyle name="Заголовок 1 5" xfId="661" xr:uid="{00000000-0005-0000-0000-000095020000}"/>
    <cellStyle name="Заголовок 1 5 2" xfId="662" xr:uid="{00000000-0005-0000-0000-000096020000}"/>
    <cellStyle name="Заголовок 1 6" xfId="663" xr:uid="{00000000-0005-0000-0000-000097020000}"/>
    <cellStyle name="Заголовок 1 7" xfId="664" xr:uid="{00000000-0005-0000-0000-000098020000}"/>
    <cellStyle name="Заголовок 1 8" xfId="665" xr:uid="{00000000-0005-0000-0000-000099020000}"/>
    <cellStyle name="Заголовок 1 9" xfId="666" xr:uid="{00000000-0005-0000-0000-00009A020000}"/>
    <cellStyle name="Заголовок 2 2" xfId="667" xr:uid="{00000000-0005-0000-0000-00009B020000}"/>
    <cellStyle name="Заголовок 2 2 2" xfId="668" xr:uid="{00000000-0005-0000-0000-00009C020000}"/>
    <cellStyle name="Заголовок 2 2 2 2" xfId="669" xr:uid="{00000000-0005-0000-0000-00009D020000}"/>
    <cellStyle name="Заголовок 2 2 2 2 2" xfId="670" xr:uid="{00000000-0005-0000-0000-00009E020000}"/>
    <cellStyle name="Заголовок 2 2 3" xfId="671" xr:uid="{00000000-0005-0000-0000-00009F020000}"/>
    <cellStyle name="Заголовок 2 2 3 2" xfId="672" xr:uid="{00000000-0005-0000-0000-0000A0020000}"/>
    <cellStyle name="Заголовок 2 2_Лист5" xfId="673" xr:uid="{00000000-0005-0000-0000-0000A1020000}"/>
    <cellStyle name="Заголовок 2 3" xfId="674" xr:uid="{00000000-0005-0000-0000-0000A2020000}"/>
    <cellStyle name="Заголовок 2 3 2" xfId="675" xr:uid="{00000000-0005-0000-0000-0000A3020000}"/>
    <cellStyle name="Заголовок 2 3 2 2" xfId="676" xr:uid="{00000000-0005-0000-0000-0000A4020000}"/>
    <cellStyle name="Заголовок 2 3 2 2 2" xfId="677" xr:uid="{00000000-0005-0000-0000-0000A5020000}"/>
    <cellStyle name="Заголовок 2 3_Лист5" xfId="678" xr:uid="{00000000-0005-0000-0000-0000A6020000}"/>
    <cellStyle name="Заголовок 2 4" xfId="679" xr:uid="{00000000-0005-0000-0000-0000A7020000}"/>
    <cellStyle name="Заголовок 2 4 2" xfId="680" xr:uid="{00000000-0005-0000-0000-0000A8020000}"/>
    <cellStyle name="Заголовок 2 4 2 2" xfId="681" xr:uid="{00000000-0005-0000-0000-0000A9020000}"/>
    <cellStyle name="Заголовок 2 5" xfId="682" xr:uid="{00000000-0005-0000-0000-0000AA020000}"/>
    <cellStyle name="Заголовок 2 5 2" xfId="683" xr:uid="{00000000-0005-0000-0000-0000AB020000}"/>
    <cellStyle name="Заголовок 2 6" xfId="684" xr:uid="{00000000-0005-0000-0000-0000AC020000}"/>
    <cellStyle name="Заголовок 2 7" xfId="685" xr:uid="{00000000-0005-0000-0000-0000AD020000}"/>
    <cellStyle name="Заголовок 2 8" xfId="686" xr:uid="{00000000-0005-0000-0000-0000AE020000}"/>
    <cellStyle name="Заголовок 2 9" xfId="687" xr:uid="{00000000-0005-0000-0000-0000AF020000}"/>
    <cellStyle name="Заголовок 3 2" xfId="688" xr:uid="{00000000-0005-0000-0000-0000B0020000}"/>
    <cellStyle name="Заголовок 3 2 2" xfId="689" xr:uid="{00000000-0005-0000-0000-0000B1020000}"/>
    <cellStyle name="Заголовок 3 2 2 2" xfId="690" xr:uid="{00000000-0005-0000-0000-0000B2020000}"/>
    <cellStyle name="Заголовок 3 2 2 2 2" xfId="691" xr:uid="{00000000-0005-0000-0000-0000B3020000}"/>
    <cellStyle name="Заголовок 3 2 3" xfId="692" xr:uid="{00000000-0005-0000-0000-0000B4020000}"/>
    <cellStyle name="Заголовок 3 2 3 2" xfId="693" xr:uid="{00000000-0005-0000-0000-0000B5020000}"/>
    <cellStyle name="Заголовок 3 2_Лист5" xfId="694" xr:uid="{00000000-0005-0000-0000-0000B6020000}"/>
    <cellStyle name="Заголовок 3 3" xfId="695" xr:uid="{00000000-0005-0000-0000-0000B7020000}"/>
    <cellStyle name="Заголовок 3 3 2" xfId="696" xr:uid="{00000000-0005-0000-0000-0000B8020000}"/>
    <cellStyle name="Заголовок 3 3 2 2" xfId="697" xr:uid="{00000000-0005-0000-0000-0000B9020000}"/>
    <cellStyle name="Заголовок 3 3 2 2 2" xfId="698" xr:uid="{00000000-0005-0000-0000-0000BA020000}"/>
    <cellStyle name="Заголовок 3 3_Лист5" xfId="699" xr:uid="{00000000-0005-0000-0000-0000BB020000}"/>
    <cellStyle name="Заголовок 3 4" xfId="700" xr:uid="{00000000-0005-0000-0000-0000BC020000}"/>
    <cellStyle name="Заголовок 3 4 2" xfId="701" xr:uid="{00000000-0005-0000-0000-0000BD020000}"/>
    <cellStyle name="Заголовок 3 4 2 2" xfId="702" xr:uid="{00000000-0005-0000-0000-0000BE020000}"/>
    <cellStyle name="Заголовок 3 5" xfId="703" xr:uid="{00000000-0005-0000-0000-0000BF020000}"/>
    <cellStyle name="Заголовок 3 5 2" xfId="704" xr:uid="{00000000-0005-0000-0000-0000C0020000}"/>
    <cellStyle name="Заголовок 3 6" xfId="705" xr:uid="{00000000-0005-0000-0000-0000C1020000}"/>
    <cellStyle name="Заголовок 3 7" xfId="706" xr:uid="{00000000-0005-0000-0000-0000C2020000}"/>
    <cellStyle name="Заголовок 3 8" xfId="707" xr:uid="{00000000-0005-0000-0000-0000C3020000}"/>
    <cellStyle name="Заголовок 3 9" xfId="708" xr:uid="{00000000-0005-0000-0000-0000C4020000}"/>
    <cellStyle name="Заголовок 4 2" xfId="709" xr:uid="{00000000-0005-0000-0000-0000C5020000}"/>
    <cellStyle name="Заголовок 4 2 2" xfId="710" xr:uid="{00000000-0005-0000-0000-0000C6020000}"/>
    <cellStyle name="Заголовок 4 2 2 2" xfId="711" xr:uid="{00000000-0005-0000-0000-0000C7020000}"/>
    <cellStyle name="Заголовок 4 2 2 2 2" xfId="712" xr:uid="{00000000-0005-0000-0000-0000C8020000}"/>
    <cellStyle name="Заголовок 4 2 3" xfId="713" xr:uid="{00000000-0005-0000-0000-0000C9020000}"/>
    <cellStyle name="Заголовок 4 2 3 2" xfId="714" xr:uid="{00000000-0005-0000-0000-0000CA020000}"/>
    <cellStyle name="Заголовок 4 2_Лист5" xfId="715" xr:uid="{00000000-0005-0000-0000-0000CB020000}"/>
    <cellStyle name="Заголовок 4 3" xfId="716" xr:uid="{00000000-0005-0000-0000-0000CC020000}"/>
    <cellStyle name="Заголовок 4 3 2" xfId="717" xr:uid="{00000000-0005-0000-0000-0000CD020000}"/>
    <cellStyle name="Заголовок 4 3 2 2" xfId="718" xr:uid="{00000000-0005-0000-0000-0000CE020000}"/>
    <cellStyle name="Заголовок 4 3 2 2 2" xfId="719" xr:uid="{00000000-0005-0000-0000-0000CF020000}"/>
    <cellStyle name="Заголовок 4 3_Лист5" xfId="720" xr:uid="{00000000-0005-0000-0000-0000D0020000}"/>
    <cellStyle name="Заголовок 4 4" xfId="721" xr:uid="{00000000-0005-0000-0000-0000D1020000}"/>
    <cellStyle name="Заголовок 4 4 2" xfId="722" xr:uid="{00000000-0005-0000-0000-0000D2020000}"/>
    <cellStyle name="Заголовок 4 4 2 2" xfId="723" xr:uid="{00000000-0005-0000-0000-0000D3020000}"/>
    <cellStyle name="Заголовок 4 5" xfId="724" xr:uid="{00000000-0005-0000-0000-0000D4020000}"/>
    <cellStyle name="Заголовок 4 5 2" xfId="725" xr:uid="{00000000-0005-0000-0000-0000D5020000}"/>
    <cellStyle name="Заголовок 4 6" xfId="726" xr:uid="{00000000-0005-0000-0000-0000D6020000}"/>
    <cellStyle name="Заголовок 4 7" xfId="727" xr:uid="{00000000-0005-0000-0000-0000D7020000}"/>
    <cellStyle name="Заголовок 4 8" xfId="728" xr:uid="{00000000-0005-0000-0000-0000D8020000}"/>
    <cellStyle name="Заголовок 4 9" xfId="729" xr:uid="{00000000-0005-0000-0000-0000D9020000}"/>
    <cellStyle name="Итог 2" xfId="730" xr:uid="{00000000-0005-0000-0000-0000DA020000}"/>
    <cellStyle name="Итог 2 2" xfId="731" xr:uid="{00000000-0005-0000-0000-0000DB020000}"/>
    <cellStyle name="Итог 2 2 2" xfId="732" xr:uid="{00000000-0005-0000-0000-0000DC020000}"/>
    <cellStyle name="Итог 2 2 2 2" xfId="733" xr:uid="{00000000-0005-0000-0000-0000DD020000}"/>
    <cellStyle name="Итог 2 3" xfId="734" xr:uid="{00000000-0005-0000-0000-0000DE020000}"/>
    <cellStyle name="Итог 2 3 2" xfId="735" xr:uid="{00000000-0005-0000-0000-0000DF020000}"/>
    <cellStyle name="Итог 2_Лист5" xfId="736" xr:uid="{00000000-0005-0000-0000-0000E0020000}"/>
    <cellStyle name="Итог 3" xfId="737" xr:uid="{00000000-0005-0000-0000-0000E1020000}"/>
    <cellStyle name="Итог 3 2" xfId="738" xr:uid="{00000000-0005-0000-0000-0000E2020000}"/>
    <cellStyle name="Итог 3 2 2" xfId="739" xr:uid="{00000000-0005-0000-0000-0000E3020000}"/>
    <cellStyle name="Итог 3 2 2 2" xfId="740" xr:uid="{00000000-0005-0000-0000-0000E4020000}"/>
    <cellStyle name="Итог 3_Лист5" xfId="741" xr:uid="{00000000-0005-0000-0000-0000E5020000}"/>
    <cellStyle name="Итог 4" xfId="742" xr:uid="{00000000-0005-0000-0000-0000E6020000}"/>
    <cellStyle name="Итог 4 2" xfId="743" xr:uid="{00000000-0005-0000-0000-0000E7020000}"/>
    <cellStyle name="Итог 4 2 2" xfId="744" xr:uid="{00000000-0005-0000-0000-0000E8020000}"/>
    <cellStyle name="Итог 5" xfId="745" xr:uid="{00000000-0005-0000-0000-0000E9020000}"/>
    <cellStyle name="Итог 5 2" xfId="746" xr:uid="{00000000-0005-0000-0000-0000EA020000}"/>
    <cellStyle name="Итог 6" xfId="747" xr:uid="{00000000-0005-0000-0000-0000EB020000}"/>
    <cellStyle name="Итог 7" xfId="748" xr:uid="{00000000-0005-0000-0000-0000EC020000}"/>
    <cellStyle name="Итог 8" xfId="749" xr:uid="{00000000-0005-0000-0000-0000ED020000}"/>
    <cellStyle name="Итог 9" xfId="750" xr:uid="{00000000-0005-0000-0000-0000EE020000}"/>
    <cellStyle name="Контрольная ячейка 2" xfId="751" xr:uid="{00000000-0005-0000-0000-0000EF020000}"/>
    <cellStyle name="Контрольная ячейка 2 2" xfId="752" xr:uid="{00000000-0005-0000-0000-0000F0020000}"/>
    <cellStyle name="Контрольная ячейка 2 2 2" xfId="753" xr:uid="{00000000-0005-0000-0000-0000F1020000}"/>
    <cellStyle name="Контрольная ячейка 2 2 2 2" xfId="754" xr:uid="{00000000-0005-0000-0000-0000F2020000}"/>
    <cellStyle name="Контрольная ячейка 2 3" xfId="755" xr:uid="{00000000-0005-0000-0000-0000F3020000}"/>
    <cellStyle name="Контрольная ячейка 2 3 2" xfId="756" xr:uid="{00000000-0005-0000-0000-0000F4020000}"/>
    <cellStyle name="Контрольная ячейка 2_Лист5" xfId="757" xr:uid="{00000000-0005-0000-0000-0000F5020000}"/>
    <cellStyle name="Контрольная ячейка 3" xfId="758" xr:uid="{00000000-0005-0000-0000-0000F6020000}"/>
    <cellStyle name="Контрольная ячейка 3 2" xfId="759" xr:uid="{00000000-0005-0000-0000-0000F7020000}"/>
    <cellStyle name="Контрольная ячейка 3 2 2" xfId="760" xr:uid="{00000000-0005-0000-0000-0000F8020000}"/>
    <cellStyle name="Контрольная ячейка 3 2 2 2" xfId="761" xr:uid="{00000000-0005-0000-0000-0000F9020000}"/>
    <cellStyle name="Контрольная ячейка 3_Лист5" xfId="762" xr:uid="{00000000-0005-0000-0000-0000FA020000}"/>
    <cellStyle name="Контрольная ячейка 4" xfId="763" xr:uid="{00000000-0005-0000-0000-0000FB020000}"/>
    <cellStyle name="Контрольная ячейка 4 2" xfId="764" xr:uid="{00000000-0005-0000-0000-0000FC020000}"/>
    <cellStyle name="Контрольная ячейка 4 2 2" xfId="765" xr:uid="{00000000-0005-0000-0000-0000FD020000}"/>
    <cellStyle name="Контрольная ячейка 5" xfId="766" xr:uid="{00000000-0005-0000-0000-0000FE020000}"/>
    <cellStyle name="Контрольная ячейка 5 2" xfId="767" xr:uid="{00000000-0005-0000-0000-0000FF020000}"/>
    <cellStyle name="Контрольная ячейка 6" xfId="768" xr:uid="{00000000-0005-0000-0000-000000030000}"/>
    <cellStyle name="Контрольная ячейка 7" xfId="769" xr:uid="{00000000-0005-0000-0000-000001030000}"/>
    <cellStyle name="Контрольная ячейка 8" xfId="770" xr:uid="{00000000-0005-0000-0000-000002030000}"/>
    <cellStyle name="Контрольная ячейка 9" xfId="771" xr:uid="{00000000-0005-0000-0000-000003030000}"/>
    <cellStyle name="Название 2" xfId="772" xr:uid="{00000000-0005-0000-0000-000004030000}"/>
    <cellStyle name="Название 2 2" xfId="773" xr:uid="{00000000-0005-0000-0000-000005030000}"/>
    <cellStyle name="Название 2 2 2" xfId="774" xr:uid="{00000000-0005-0000-0000-000006030000}"/>
    <cellStyle name="Название 2 2 2 2" xfId="775" xr:uid="{00000000-0005-0000-0000-000007030000}"/>
    <cellStyle name="Название 2 3" xfId="776" xr:uid="{00000000-0005-0000-0000-000008030000}"/>
    <cellStyle name="Название 2 3 2" xfId="777" xr:uid="{00000000-0005-0000-0000-000009030000}"/>
    <cellStyle name="Название 2_Лист5" xfId="778" xr:uid="{00000000-0005-0000-0000-00000A030000}"/>
    <cellStyle name="Название 3" xfId="779" xr:uid="{00000000-0005-0000-0000-00000B030000}"/>
    <cellStyle name="Название 3 2" xfId="780" xr:uid="{00000000-0005-0000-0000-00000C030000}"/>
    <cellStyle name="Название 3 2 2" xfId="781" xr:uid="{00000000-0005-0000-0000-00000D030000}"/>
    <cellStyle name="Название 3 2 2 2" xfId="782" xr:uid="{00000000-0005-0000-0000-00000E030000}"/>
    <cellStyle name="Название 3_Лист5" xfId="783" xr:uid="{00000000-0005-0000-0000-00000F030000}"/>
    <cellStyle name="Название 4" xfId="784" xr:uid="{00000000-0005-0000-0000-000010030000}"/>
    <cellStyle name="Название 4 2" xfId="785" xr:uid="{00000000-0005-0000-0000-000011030000}"/>
    <cellStyle name="Название 4 2 2" xfId="786" xr:uid="{00000000-0005-0000-0000-000012030000}"/>
    <cellStyle name="Название 5" xfId="787" xr:uid="{00000000-0005-0000-0000-000013030000}"/>
    <cellStyle name="Название 5 2" xfId="788" xr:uid="{00000000-0005-0000-0000-000014030000}"/>
    <cellStyle name="Название 6" xfId="789" xr:uid="{00000000-0005-0000-0000-000015030000}"/>
    <cellStyle name="Название 7" xfId="790" xr:uid="{00000000-0005-0000-0000-000016030000}"/>
    <cellStyle name="Название 8" xfId="791" xr:uid="{00000000-0005-0000-0000-000017030000}"/>
    <cellStyle name="Название 9" xfId="792" xr:uid="{00000000-0005-0000-0000-000018030000}"/>
    <cellStyle name="Нейтральный 2" xfId="793" xr:uid="{00000000-0005-0000-0000-000019030000}"/>
    <cellStyle name="Нейтральный 2 2" xfId="794" xr:uid="{00000000-0005-0000-0000-00001A030000}"/>
    <cellStyle name="Нейтральный 2 2 2" xfId="795" xr:uid="{00000000-0005-0000-0000-00001B030000}"/>
    <cellStyle name="Нейтральный 2 2 2 2" xfId="796" xr:uid="{00000000-0005-0000-0000-00001C030000}"/>
    <cellStyle name="Нейтральный 2 3" xfId="797" xr:uid="{00000000-0005-0000-0000-00001D030000}"/>
    <cellStyle name="Нейтральный 2 3 2" xfId="798" xr:uid="{00000000-0005-0000-0000-00001E030000}"/>
    <cellStyle name="Нейтральный 2_Лист5" xfId="799" xr:uid="{00000000-0005-0000-0000-00001F030000}"/>
    <cellStyle name="Нейтральный 3" xfId="800" xr:uid="{00000000-0005-0000-0000-000020030000}"/>
    <cellStyle name="Нейтральный 3 2" xfId="801" xr:uid="{00000000-0005-0000-0000-000021030000}"/>
    <cellStyle name="Нейтральный 3 2 2" xfId="802" xr:uid="{00000000-0005-0000-0000-000022030000}"/>
    <cellStyle name="Нейтральный 3 2 2 2" xfId="803" xr:uid="{00000000-0005-0000-0000-000023030000}"/>
    <cellStyle name="Нейтральный 3_Лист5" xfId="804" xr:uid="{00000000-0005-0000-0000-000024030000}"/>
    <cellStyle name="Нейтральный 4" xfId="805" xr:uid="{00000000-0005-0000-0000-000025030000}"/>
    <cellStyle name="Нейтральный 4 2" xfId="806" xr:uid="{00000000-0005-0000-0000-000026030000}"/>
    <cellStyle name="Нейтральный 4 2 2" xfId="807" xr:uid="{00000000-0005-0000-0000-000027030000}"/>
    <cellStyle name="Нейтральный 5" xfId="808" xr:uid="{00000000-0005-0000-0000-000028030000}"/>
    <cellStyle name="Нейтральный 5 2" xfId="809" xr:uid="{00000000-0005-0000-0000-000029030000}"/>
    <cellStyle name="Нейтральный 6" xfId="810" xr:uid="{00000000-0005-0000-0000-00002A030000}"/>
    <cellStyle name="Нейтральный 7" xfId="811" xr:uid="{00000000-0005-0000-0000-00002B030000}"/>
    <cellStyle name="Нейтральный 8" xfId="812" xr:uid="{00000000-0005-0000-0000-00002C030000}"/>
    <cellStyle name="Нейтральный 9" xfId="813" xr:uid="{00000000-0005-0000-0000-00002D030000}"/>
    <cellStyle name="Обычный" xfId="0" builtinId="0"/>
    <cellStyle name="Обычный 10" xfId="814" xr:uid="{00000000-0005-0000-0000-00002F030000}"/>
    <cellStyle name="Обычный 11" xfId="815" xr:uid="{00000000-0005-0000-0000-000030030000}"/>
    <cellStyle name="Обычный 12" xfId="816" xr:uid="{00000000-0005-0000-0000-000031030000}"/>
    <cellStyle name="Обычный 12 2" xfId="817" xr:uid="{00000000-0005-0000-0000-000032030000}"/>
    <cellStyle name="Обычный 12 2 2" xfId="818" xr:uid="{00000000-0005-0000-0000-000033030000}"/>
    <cellStyle name="Обычный 12 3" xfId="819" xr:uid="{00000000-0005-0000-0000-000034030000}"/>
    <cellStyle name="Обычный 12 3 2" xfId="820" xr:uid="{00000000-0005-0000-0000-000035030000}"/>
    <cellStyle name="Обычный 12 4" xfId="821" xr:uid="{00000000-0005-0000-0000-000036030000}"/>
    <cellStyle name="Обычный 12_Лист5" xfId="822" xr:uid="{00000000-0005-0000-0000-000037030000}"/>
    <cellStyle name="Обычный 13" xfId="823" xr:uid="{00000000-0005-0000-0000-000038030000}"/>
    <cellStyle name="Обычный 13 2" xfId="824" xr:uid="{00000000-0005-0000-0000-000039030000}"/>
    <cellStyle name="Обычный 13 2 2" xfId="825" xr:uid="{00000000-0005-0000-0000-00003A030000}"/>
    <cellStyle name="Обычный 13 3" xfId="826" xr:uid="{00000000-0005-0000-0000-00003B030000}"/>
    <cellStyle name="Обычный 13 4" xfId="1174" xr:uid="{00000000-0005-0000-0000-00003C030000}"/>
    <cellStyle name="Обычный 13_Лист5" xfId="827" xr:uid="{00000000-0005-0000-0000-00003D030000}"/>
    <cellStyle name="Обычный 14" xfId="828" xr:uid="{00000000-0005-0000-0000-00003E030000}"/>
    <cellStyle name="Обычный 14 2" xfId="829" xr:uid="{00000000-0005-0000-0000-00003F030000}"/>
    <cellStyle name="Обычный 14 2 2" xfId="830" xr:uid="{00000000-0005-0000-0000-000040030000}"/>
    <cellStyle name="Обычный 14 2 2 2" xfId="831" xr:uid="{00000000-0005-0000-0000-000041030000}"/>
    <cellStyle name="Обычный 14 2 2 2 2" xfId="832" xr:uid="{00000000-0005-0000-0000-000042030000}"/>
    <cellStyle name="Обычный 14 2 3" xfId="833" xr:uid="{00000000-0005-0000-0000-000043030000}"/>
    <cellStyle name="Обычный 14 2 4" xfId="834" xr:uid="{00000000-0005-0000-0000-000044030000}"/>
    <cellStyle name="Обычный 14 2 5" xfId="1179" xr:uid="{00000000-0005-0000-0000-000045030000}"/>
    <cellStyle name="Обычный 14 3" xfId="835" xr:uid="{00000000-0005-0000-0000-000046030000}"/>
    <cellStyle name="Обычный 14 3 2" xfId="836" xr:uid="{00000000-0005-0000-0000-000047030000}"/>
    <cellStyle name="Обычный 14 4" xfId="837" xr:uid="{00000000-0005-0000-0000-000048030000}"/>
    <cellStyle name="Обычный 14 4 2" xfId="838" xr:uid="{00000000-0005-0000-0000-000049030000}"/>
    <cellStyle name="Обычный 14 4 2 2" xfId="839" xr:uid="{00000000-0005-0000-0000-00004A030000}"/>
    <cellStyle name="Обычный 14 4 2 3" xfId="840" xr:uid="{00000000-0005-0000-0000-00004B030000}"/>
    <cellStyle name="Обычный 14 4 2 4" xfId="841" xr:uid="{00000000-0005-0000-0000-00004C030000}"/>
    <cellStyle name="Обычный 14 4 3" xfId="842" xr:uid="{00000000-0005-0000-0000-00004D030000}"/>
    <cellStyle name="Обычный 14 4 3 2" xfId="843" xr:uid="{00000000-0005-0000-0000-00004E030000}"/>
    <cellStyle name="Обычный 14 4 3 3" xfId="844" xr:uid="{00000000-0005-0000-0000-00004F030000}"/>
    <cellStyle name="Обычный 14 4 3 4" xfId="1180" xr:uid="{00000000-0005-0000-0000-000050030000}"/>
    <cellStyle name="Обычный 14 4 4" xfId="845" xr:uid="{00000000-0005-0000-0000-000051030000}"/>
    <cellStyle name="Обычный 14 4 4 2" xfId="846" xr:uid="{00000000-0005-0000-0000-000052030000}"/>
    <cellStyle name="Обычный 14 4 4 2 2" xfId="847" xr:uid="{00000000-0005-0000-0000-000053030000}"/>
    <cellStyle name="Обычный 14 4 4 2 2 2" xfId="848" xr:uid="{00000000-0005-0000-0000-000054030000}"/>
    <cellStyle name="Обычный 14 4 4 2 2 2 2" xfId="849" xr:uid="{00000000-0005-0000-0000-000055030000}"/>
    <cellStyle name="Обычный 14 4 4 2 2 2 2 2" xfId="850" xr:uid="{00000000-0005-0000-0000-000056030000}"/>
    <cellStyle name="Обычный 14 4 4 2 2 2 2 2 2" xfId="851" xr:uid="{00000000-0005-0000-0000-000057030000}"/>
    <cellStyle name="Обычный 14 4 4 2 2 2 2 3" xfId="852" xr:uid="{00000000-0005-0000-0000-000058030000}"/>
    <cellStyle name="Обычный 14 4 4 2 2 2 2 3 2" xfId="853" xr:uid="{00000000-0005-0000-0000-000059030000}"/>
    <cellStyle name="Обычный 14 4 4 2 2 2 3" xfId="1181" xr:uid="{00000000-0005-0000-0000-00005A030000}"/>
    <cellStyle name="Обычный 14 4 4 2 2 3" xfId="854" xr:uid="{00000000-0005-0000-0000-00005B030000}"/>
    <cellStyle name="Обычный 14 4 4 2 2 4" xfId="1182" xr:uid="{00000000-0005-0000-0000-00005C030000}"/>
    <cellStyle name="Обычный 14 4 4 2 3" xfId="855" xr:uid="{00000000-0005-0000-0000-00005D030000}"/>
    <cellStyle name="Обычный 14 4 4 2 4" xfId="856" xr:uid="{00000000-0005-0000-0000-00005E030000}"/>
    <cellStyle name="Обычный 14 4 4 2 4 2" xfId="1166" xr:uid="{00000000-0005-0000-0000-00005F030000}"/>
    <cellStyle name="Обычный 14 4 4 2 4 3" xfId="1176" xr:uid="{00000000-0005-0000-0000-000060030000}"/>
    <cellStyle name="Обычный 14 4 4 2 4 4" xfId="1215" xr:uid="{00000000-0005-0000-0000-000061030000}"/>
    <cellStyle name="Обычный 14 4 4 2 4 5" xfId="1216" xr:uid="{00000000-0005-0000-0000-000062030000}"/>
    <cellStyle name="Обычный 14 4 4 2 4 5 2" xfId="1269" xr:uid="{00000000-0005-0000-0000-000063030000}"/>
    <cellStyle name="Обычный 14 4 4 2 4 6" xfId="1217" xr:uid="{00000000-0005-0000-0000-000064030000}"/>
    <cellStyle name="Обычный 14 4 4 2 4 6 2" xfId="1265" xr:uid="{00000000-0005-0000-0000-000065030000}"/>
    <cellStyle name="Обычный 14 4 4 2 4 7" xfId="1229" xr:uid="{00000000-0005-0000-0000-000066030000}"/>
    <cellStyle name="Обычный 14 4 4 2 4 7 2" xfId="1245" xr:uid="{00000000-0005-0000-0000-000067030000}"/>
    <cellStyle name="Обычный 14 4 4 2 4 7 2 2" xfId="1253" xr:uid="{00000000-0005-0000-0000-000068030000}"/>
    <cellStyle name="Обычный 14 4 4 2 4 8" xfId="1243" xr:uid="{00000000-0005-0000-0000-000069030000}"/>
    <cellStyle name="Обычный 14 4 4 2 4 8 2" xfId="1246" xr:uid="{00000000-0005-0000-0000-00006A030000}"/>
    <cellStyle name="Обычный 14 4 4 2 4 8 2 2" xfId="1254" xr:uid="{00000000-0005-0000-0000-00006B030000}"/>
    <cellStyle name="Обычный 14 4 4 2 4 8 3" xfId="1248" xr:uid="{00000000-0005-0000-0000-00006C030000}"/>
    <cellStyle name="Обычный 14 4 4 2 4 8 3 2" xfId="1255" xr:uid="{00000000-0005-0000-0000-00006D030000}"/>
    <cellStyle name="Обычный 14 4 4 2 5" xfId="1230" xr:uid="{00000000-0005-0000-0000-00006E030000}"/>
    <cellStyle name="Обычный 14 4 4 2 5 2" xfId="1244" xr:uid="{00000000-0005-0000-0000-00006F030000}"/>
    <cellStyle name="Обычный 14 4 4 2 5 2 2" xfId="1249" xr:uid="{00000000-0005-0000-0000-000070030000}"/>
    <cellStyle name="Обычный 14 4 4 2 5 2 2 2" xfId="1256" xr:uid="{00000000-0005-0000-0000-000071030000}"/>
    <cellStyle name="Обычный 14 4 4 3" xfId="857" xr:uid="{00000000-0005-0000-0000-000072030000}"/>
    <cellStyle name="Обычный 14 4 4 4" xfId="1183" xr:uid="{00000000-0005-0000-0000-000073030000}"/>
    <cellStyle name="Обычный 14 4 5" xfId="858" xr:uid="{00000000-0005-0000-0000-000074030000}"/>
    <cellStyle name="Обычный 14 4 6" xfId="1231" xr:uid="{00000000-0005-0000-0000-000075030000}"/>
    <cellStyle name="Обычный 14 4_Лист5" xfId="859" xr:uid="{00000000-0005-0000-0000-000076030000}"/>
    <cellStyle name="Обычный 14 5" xfId="860" xr:uid="{00000000-0005-0000-0000-000077030000}"/>
    <cellStyle name="Обычный 14 5 2" xfId="1184" xr:uid="{00000000-0005-0000-0000-000078030000}"/>
    <cellStyle name="Обычный 14 6" xfId="861" xr:uid="{00000000-0005-0000-0000-000079030000}"/>
    <cellStyle name="Обычный 14 7" xfId="862" xr:uid="{00000000-0005-0000-0000-00007A030000}"/>
    <cellStyle name="Обычный 14_Лист5" xfId="863" xr:uid="{00000000-0005-0000-0000-00007B030000}"/>
    <cellStyle name="Обычный 15" xfId="1" xr:uid="{00000000-0005-0000-0000-00007C030000}"/>
    <cellStyle name="Обычный 15 2" xfId="864" xr:uid="{00000000-0005-0000-0000-00007D030000}"/>
    <cellStyle name="Обычный 15 2 2" xfId="865" xr:uid="{00000000-0005-0000-0000-00007E030000}"/>
    <cellStyle name="Обычный 15 2_Лист5" xfId="866" xr:uid="{00000000-0005-0000-0000-00007F030000}"/>
    <cellStyle name="Обычный 16" xfId="867" xr:uid="{00000000-0005-0000-0000-000080030000}"/>
    <cellStyle name="Обычный 16 2" xfId="868" xr:uid="{00000000-0005-0000-0000-000081030000}"/>
    <cellStyle name="Обычный 16 2 2" xfId="869" xr:uid="{00000000-0005-0000-0000-000082030000}"/>
    <cellStyle name="Обычный 16 2 2 2" xfId="870" xr:uid="{00000000-0005-0000-0000-000083030000}"/>
    <cellStyle name="Обычный 16 3" xfId="871" xr:uid="{00000000-0005-0000-0000-000084030000}"/>
    <cellStyle name="Обычный 16 4" xfId="872" xr:uid="{00000000-0005-0000-0000-000085030000}"/>
    <cellStyle name="Обычный 16 5" xfId="873" xr:uid="{00000000-0005-0000-0000-000086030000}"/>
    <cellStyle name="Обычный 16_Лист5" xfId="874" xr:uid="{00000000-0005-0000-0000-000087030000}"/>
    <cellStyle name="Обычный 17" xfId="875" xr:uid="{00000000-0005-0000-0000-000088030000}"/>
    <cellStyle name="Обычный 17 2" xfId="876" xr:uid="{00000000-0005-0000-0000-000089030000}"/>
    <cellStyle name="Обычный 17 3" xfId="877" xr:uid="{00000000-0005-0000-0000-00008A030000}"/>
    <cellStyle name="Обычный 17 4" xfId="878" xr:uid="{00000000-0005-0000-0000-00008B030000}"/>
    <cellStyle name="Обычный 17_Лист5" xfId="879" xr:uid="{00000000-0005-0000-0000-00008C030000}"/>
    <cellStyle name="Обычный 18" xfId="880" xr:uid="{00000000-0005-0000-0000-00008D030000}"/>
    <cellStyle name="Обычный 18 2" xfId="881" xr:uid="{00000000-0005-0000-0000-00008E030000}"/>
    <cellStyle name="Обычный 18 2 2" xfId="882" xr:uid="{00000000-0005-0000-0000-00008F030000}"/>
    <cellStyle name="Обычный 18 3" xfId="883" xr:uid="{00000000-0005-0000-0000-000090030000}"/>
    <cellStyle name="Обычный 18_Лист5" xfId="884" xr:uid="{00000000-0005-0000-0000-000091030000}"/>
    <cellStyle name="Обычный 19" xfId="885" xr:uid="{00000000-0005-0000-0000-000092030000}"/>
    <cellStyle name="Обычный 19 2" xfId="886" xr:uid="{00000000-0005-0000-0000-000093030000}"/>
    <cellStyle name="Обычный 19 2 2" xfId="887" xr:uid="{00000000-0005-0000-0000-000094030000}"/>
    <cellStyle name="Обычный 19 2 2 2" xfId="888" xr:uid="{00000000-0005-0000-0000-000095030000}"/>
    <cellStyle name="Обычный 19 2 2 2 2" xfId="1185" xr:uid="{00000000-0005-0000-0000-000096030000}"/>
    <cellStyle name="Обычный 19 2 2 3" xfId="889" xr:uid="{00000000-0005-0000-0000-000097030000}"/>
    <cellStyle name="Обычный 19 2 2 4" xfId="1186" xr:uid="{00000000-0005-0000-0000-000098030000}"/>
    <cellStyle name="Обычный 19 2 2_Лист5" xfId="890" xr:uid="{00000000-0005-0000-0000-000099030000}"/>
    <cellStyle name="Обычный 19 2 3" xfId="891" xr:uid="{00000000-0005-0000-0000-00009A030000}"/>
    <cellStyle name="Обычный 19 2 3 2" xfId="1187" xr:uid="{00000000-0005-0000-0000-00009B030000}"/>
    <cellStyle name="Обычный 19 2 4" xfId="892" xr:uid="{00000000-0005-0000-0000-00009C030000}"/>
    <cellStyle name="Обычный 19 2 5" xfId="1188" xr:uid="{00000000-0005-0000-0000-00009D030000}"/>
    <cellStyle name="Обычный 19 2 6" xfId="1189" xr:uid="{00000000-0005-0000-0000-00009E030000}"/>
    <cellStyle name="Обычный 19 2 7" xfId="1190" xr:uid="{00000000-0005-0000-0000-00009F030000}"/>
    <cellStyle name="Обычный 19 2_Лист5" xfId="893" xr:uid="{00000000-0005-0000-0000-0000A0030000}"/>
    <cellStyle name="Обычный 19 3" xfId="894" xr:uid="{00000000-0005-0000-0000-0000A1030000}"/>
    <cellStyle name="Обычный 19 3 2" xfId="895" xr:uid="{00000000-0005-0000-0000-0000A2030000}"/>
    <cellStyle name="Обычный 19_Лист5" xfId="896" xr:uid="{00000000-0005-0000-0000-0000A3030000}"/>
    <cellStyle name="Обычный 2" xfId="897" xr:uid="{00000000-0005-0000-0000-0000A4030000}"/>
    <cellStyle name="Обычный 2 2" xfId="898" xr:uid="{00000000-0005-0000-0000-0000A5030000}"/>
    <cellStyle name="Обычный 2 2 2" xfId="899" xr:uid="{00000000-0005-0000-0000-0000A6030000}"/>
    <cellStyle name="Обычный 2 2 2 2" xfId="900" xr:uid="{00000000-0005-0000-0000-0000A7030000}"/>
    <cellStyle name="Обычный 2 2 2 2 2" xfId="901" xr:uid="{00000000-0005-0000-0000-0000A8030000}"/>
    <cellStyle name="Обычный 2 2 2 3" xfId="902" xr:uid="{00000000-0005-0000-0000-0000A9030000}"/>
    <cellStyle name="Обычный 2 2 3" xfId="903" xr:uid="{00000000-0005-0000-0000-0000AA030000}"/>
    <cellStyle name="Обычный 2 3" xfId="904" xr:uid="{00000000-0005-0000-0000-0000AB030000}"/>
    <cellStyle name="Обычный 2 4" xfId="905" xr:uid="{00000000-0005-0000-0000-0000AC030000}"/>
    <cellStyle name="Обычный 2 4 2" xfId="906" xr:uid="{00000000-0005-0000-0000-0000AD030000}"/>
    <cellStyle name="Обычный 2 4 2 2" xfId="907" xr:uid="{00000000-0005-0000-0000-0000AE030000}"/>
    <cellStyle name="Обычный 2 4 2 2 2" xfId="908" xr:uid="{00000000-0005-0000-0000-0000AF030000}"/>
    <cellStyle name="Обычный 2 4 2 2 2 2" xfId="909" xr:uid="{00000000-0005-0000-0000-0000B0030000}"/>
    <cellStyle name="Обычный 2 4 3" xfId="910" xr:uid="{00000000-0005-0000-0000-0000B1030000}"/>
    <cellStyle name="Обычный 2 4_Лист5" xfId="911" xr:uid="{00000000-0005-0000-0000-0000B2030000}"/>
    <cellStyle name="Обычный 2 5" xfId="912" xr:uid="{00000000-0005-0000-0000-0000B3030000}"/>
    <cellStyle name="Обычный 2 5 2" xfId="913" xr:uid="{00000000-0005-0000-0000-0000B4030000}"/>
    <cellStyle name="Обычный 2 5 2 2" xfId="914" xr:uid="{00000000-0005-0000-0000-0000B5030000}"/>
    <cellStyle name="Обычный 2 5 3" xfId="915" xr:uid="{00000000-0005-0000-0000-0000B6030000}"/>
    <cellStyle name="Обычный 2 5 4" xfId="916" xr:uid="{00000000-0005-0000-0000-0000B7030000}"/>
    <cellStyle name="Обычный 2 5 5" xfId="917" xr:uid="{00000000-0005-0000-0000-0000B8030000}"/>
    <cellStyle name="Обычный 2 5_Лист5" xfId="918" xr:uid="{00000000-0005-0000-0000-0000B9030000}"/>
    <cellStyle name="Обычный 2 6" xfId="919" xr:uid="{00000000-0005-0000-0000-0000BA030000}"/>
    <cellStyle name="Обычный 2 6 2" xfId="920" xr:uid="{00000000-0005-0000-0000-0000BB030000}"/>
    <cellStyle name="Обычный 2 6 2 2" xfId="921" xr:uid="{00000000-0005-0000-0000-0000BC030000}"/>
    <cellStyle name="Обычный 2 7" xfId="922" xr:uid="{00000000-0005-0000-0000-0000BD030000}"/>
    <cellStyle name="Обычный 2 8" xfId="923" xr:uid="{00000000-0005-0000-0000-0000BE030000}"/>
    <cellStyle name="Обычный 20" xfId="924" xr:uid="{00000000-0005-0000-0000-0000BF030000}"/>
    <cellStyle name="Обычный 20 2" xfId="925" xr:uid="{00000000-0005-0000-0000-0000C0030000}"/>
    <cellStyle name="Обычный 20 2 2" xfId="926" xr:uid="{00000000-0005-0000-0000-0000C1030000}"/>
    <cellStyle name="Обычный 20 2 3" xfId="927" xr:uid="{00000000-0005-0000-0000-0000C2030000}"/>
    <cellStyle name="Обычный 20 2 3 2" xfId="928" xr:uid="{00000000-0005-0000-0000-0000C3030000}"/>
    <cellStyle name="Обычный 20 2 3 2 2" xfId="929" xr:uid="{00000000-0005-0000-0000-0000C4030000}"/>
    <cellStyle name="Обычный 20 2 3 2 3" xfId="1191" xr:uid="{00000000-0005-0000-0000-0000C5030000}"/>
    <cellStyle name="Обычный 20 2 3 2 3 2" xfId="1232" xr:uid="{00000000-0005-0000-0000-0000C6030000}"/>
    <cellStyle name="Обычный 20 2 3 2 3 2 2" xfId="1257" xr:uid="{00000000-0005-0000-0000-0000C7030000}"/>
    <cellStyle name="Обычный 20 2 3 2 3 2 2 2" xfId="1260" xr:uid="{00000000-0005-0000-0000-0000C8030000}"/>
    <cellStyle name="Обычный 20 2 3 3" xfId="930" xr:uid="{00000000-0005-0000-0000-0000C9030000}"/>
    <cellStyle name="Обычный 20 2 3 3 2" xfId="931" xr:uid="{00000000-0005-0000-0000-0000CA030000}"/>
    <cellStyle name="Обычный 20 2 3 3 2 2" xfId="932" xr:uid="{00000000-0005-0000-0000-0000CB030000}"/>
    <cellStyle name="Обычный 20 2 3 3 2 2 2" xfId="933" xr:uid="{00000000-0005-0000-0000-0000CC030000}"/>
    <cellStyle name="Обычный 20 2 3 4" xfId="934" xr:uid="{00000000-0005-0000-0000-0000CD030000}"/>
    <cellStyle name="Обычный 20 2 3 5" xfId="1192" xr:uid="{00000000-0005-0000-0000-0000CE030000}"/>
    <cellStyle name="Обычный 20 2 4" xfId="935" xr:uid="{00000000-0005-0000-0000-0000CF030000}"/>
    <cellStyle name="Обычный 20 2 4 2" xfId="936" xr:uid="{00000000-0005-0000-0000-0000D0030000}"/>
    <cellStyle name="Обычный 20 2 4 3" xfId="1193" xr:uid="{00000000-0005-0000-0000-0000D1030000}"/>
    <cellStyle name="Обычный 20 2 5" xfId="1194" xr:uid="{00000000-0005-0000-0000-0000D2030000}"/>
    <cellStyle name="Обычный 20 3" xfId="937" xr:uid="{00000000-0005-0000-0000-0000D3030000}"/>
    <cellStyle name="Обычный 20 3 2" xfId="938" xr:uid="{00000000-0005-0000-0000-0000D4030000}"/>
    <cellStyle name="Обычный 20 3 2 2" xfId="939" xr:uid="{00000000-0005-0000-0000-0000D5030000}"/>
    <cellStyle name="Обычный 20 3 2 2 2" xfId="940" xr:uid="{00000000-0005-0000-0000-0000D6030000}"/>
    <cellStyle name="Обычный 20 3 2 2 2 2" xfId="941" xr:uid="{00000000-0005-0000-0000-0000D7030000}"/>
    <cellStyle name="Обычный 20 3 2 2 2 2 2" xfId="942" xr:uid="{00000000-0005-0000-0000-0000D8030000}"/>
    <cellStyle name="Обычный 20 3 2 2 2 2 2 2" xfId="943" xr:uid="{00000000-0005-0000-0000-0000D9030000}"/>
    <cellStyle name="Обычный 20 3 2 2 2 2 3" xfId="944" xr:uid="{00000000-0005-0000-0000-0000DA030000}"/>
    <cellStyle name="Обычный 20 3 2 2 2 2 3 2" xfId="945" xr:uid="{00000000-0005-0000-0000-0000DB030000}"/>
    <cellStyle name="Обычный 20 3 2 2 2 3" xfId="1195" xr:uid="{00000000-0005-0000-0000-0000DC030000}"/>
    <cellStyle name="Обычный 20 3 2 2 3" xfId="946" xr:uid="{00000000-0005-0000-0000-0000DD030000}"/>
    <cellStyle name="Обычный 20 3 2 2 3 2" xfId="947" xr:uid="{00000000-0005-0000-0000-0000DE030000}"/>
    <cellStyle name="Обычный 20 3 2 2 3 2 2" xfId="948" xr:uid="{00000000-0005-0000-0000-0000DF030000}"/>
    <cellStyle name="Обычный 20 3 2 2 3 2 2 2" xfId="949" xr:uid="{00000000-0005-0000-0000-0000E0030000}"/>
    <cellStyle name="Обычный 20 3 2 2 4" xfId="950" xr:uid="{00000000-0005-0000-0000-0000E1030000}"/>
    <cellStyle name="Обычный 20 3 2 2 5" xfId="1196" xr:uid="{00000000-0005-0000-0000-0000E2030000}"/>
    <cellStyle name="Обычный 20 3 2 3" xfId="951" xr:uid="{00000000-0005-0000-0000-0000E3030000}"/>
    <cellStyle name="Обычный 20 3 2 4" xfId="952" xr:uid="{00000000-0005-0000-0000-0000E4030000}"/>
    <cellStyle name="Обычный 20 3 2 4 2" xfId="1165" xr:uid="{00000000-0005-0000-0000-0000E5030000}"/>
    <cellStyle name="Обычный 20 3 2 4 3" xfId="1175" xr:uid="{00000000-0005-0000-0000-0000E6030000}"/>
    <cellStyle name="Обычный 20 3 2 4 4" xfId="1218" xr:uid="{00000000-0005-0000-0000-0000E7030000}"/>
    <cellStyle name="Обычный 20 3 2 4 5" xfId="1219" xr:uid="{00000000-0005-0000-0000-0000E8030000}"/>
    <cellStyle name="Обычный 20 3 2 4 6" xfId="1233" xr:uid="{00000000-0005-0000-0000-0000E9030000}"/>
    <cellStyle name="Обычный 20 3 2 4 7" xfId="1241" xr:uid="{00000000-0005-0000-0000-0000EA030000}"/>
    <cellStyle name="Обычный 20 3 2 4 7 2" xfId="1251" xr:uid="{00000000-0005-0000-0000-0000EB030000}"/>
    <cellStyle name="Обычный 20 3 2 4 7 2 2" xfId="1264" xr:uid="{00000000-0005-0000-0000-0000EC030000}"/>
    <cellStyle name="Обычный 20 3 2 5" xfId="1234" xr:uid="{00000000-0005-0000-0000-0000ED030000}"/>
    <cellStyle name="Обычный 20 3 3" xfId="953" xr:uid="{00000000-0005-0000-0000-0000EE030000}"/>
    <cellStyle name="Обычный 20 3 4" xfId="1197" xr:uid="{00000000-0005-0000-0000-0000EF030000}"/>
    <cellStyle name="Обычный 20 4" xfId="954" xr:uid="{00000000-0005-0000-0000-0000F0030000}"/>
    <cellStyle name="Обычный 20 5" xfId="1235" xr:uid="{00000000-0005-0000-0000-0000F1030000}"/>
    <cellStyle name="Обычный 21" xfId="955" xr:uid="{00000000-0005-0000-0000-0000F2030000}"/>
    <cellStyle name="Обычный 21 2" xfId="956" xr:uid="{00000000-0005-0000-0000-0000F3030000}"/>
    <cellStyle name="Обычный 21 2 2" xfId="1198" xr:uid="{00000000-0005-0000-0000-0000F4030000}"/>
    <cellStyle name="Обычный 21 3" xfId="957" xr:uid="{00000000-0005-0000-0000-0000F5030000}"/>
    <cellStyle name="Обычный 21 3 2" xfId="958" xr:uid="{00000000-0005-0000-0000-0000F6030000}"/>
    <cellStyle name="Обычный 21 3 3" xfId="1199" xr:uid="{00000000-0005-0000-0000-0000F7030000}"/>
    <cellStyle name="Обычный 21 4" xfId="959" xr:uid="{00000000-0005-0000-0000-0000F8030000}"/>
    <cellStyle name="Обычный 21 5" xfId="1200" xr:uid="{00000000-0005-0000-0000-0000F9030000}"/>
    <cellStyle name="Обычный 21_Лист5" xfId="960" xr:uid="{00000000-0005-0000-0000-0000FA030000}"/>
    <cellStyle name="Обычный 22" xfId="961" xr:uid="{00000000-0005-0000-0000-0000FB030000}"/>
    <cellStyle name="Обычный 22 2" xfId="962" xr:uid="{00000000-0005-0000-0000-0000FC030000}"/>
    <cellStyle name="Обычный 23" xfId="963" xr:uid="{00000000-0005-0000-0000-0000FD030000}"/>
    <cellStyle name="Обычный 24" xfId="964" xr:uid="{00000000-0005-0000-0000-0000FE030000}"/>
    <cellStyle name="Обычный 24 2" xfId="965" xr:uid="{00000000-0005-0000-0000-0000FF030000}"/>
    <cellStyle name="Обычный 24 2 2" xfId="966" xr:uid="{00000000-0005-0000-0000-000000040000}"/>
    <cellStyle name="Обычный 24 2 3" xfId="967" xr:uid="{00000000-0005-0000-0000-000001040000}"/>
    <cellStyle name="Обычный 24 2 4" xfId="1201" xr:uid="{00000000-0005-0000-0000-000002040000}"/>
    <cellStyle name="Обычный 25" xfId="968" xr:uid="{00000000-0005-0000-0000-000003040000}"/>
    <cellStyle name="Обычный 25 2" xfId="969" xr:uid="{00000000-0005-0000-0000-000004040000}"/>
    <cellStyle name="Обычный 26" xfId="970" xr:uid="{00000000-0005-0000-0000-000005040000}"/>
    <cellStyle name="Обычный 27" xfId="971" xr:uid="{00000000-0005-0000-0000-000006040000}"/>
    <cellStyle name="Обычный 27 2" xfId="1236" xr:uid="{00000000-0005-0000-0000-000007040000}"/>
    <cellStyle name="Обычный 28" xfId="972" xr:uid="{00000000-0005-0000-0000-000008040000}"/>
    <cellStyle name="Обычный 29" xfId="973" xr:uid="{00000000-0005-0000-0000-000009040000}"/>
    <cellStyle name="Обычный 29 2" xfId="974" xr:uid="{00000000-0005-0000-0000-00000A040000}"/>
    <cellStyle name="Обычный 29 2 2" xfId="975" xr:uid="{00000000-0005-0000-0000-00000B040000}"/>
    <cellStyle name="Обычный 29 2 3" xfId="976" xr:uid="{00000000-0005-0000-0000-00000C040000}"/>
    <cellStyle name="Обычный 29 2 3 2" xfId="1220" xr:uid="{00000000-0005-0000-0000-00000D040000}"/>
    <cellStyle name="Обычный 29 2 3 2 2" xfId="1221" xr:uid="{00000000-0005-0000-0000-00000E040000}"/>
    <cellStyle name="Обычный 29 2 3 2 2 2" xfId="1266" xr:uid="{00000000-0005-0000-0000-00000F040000}"/>
    <cellStyle name="Обычный 29 2 3 2 3" xfId="1237" xr:uid="{00000000-0005-0000-0000-000010040000}"/>
    <cellStyle name="Обычный 29 2 3 2 3 2" xfId="1261" xr:uid="{00000000-0005-0000-0000-000011040000}"/>
    <cellStyle name="Обычный 29 2 3 2 4" xfId="1262" xr:uid="{00000000-0005-0000-0000-000012040000}"/>
    <cellStyle name="Обычный 29 2 3 2 5" xfId="1270" xr:uid="{00000000-0005-0000-0000-000013040000}"/>
    <cellStyle name="Обычный 29 2 3 3" xfId="1238" xr:uid="{00000000-0005-0000-0000-000014040000}"/>
    <cellStyle name="Обычный 29 2 4" xfId="1202" xr:uid="{00000000-0005-0000-0000-000015040000}"/>
    <cellStyle name="Обычный 29 3" xfId="977" xr:uid="{00000000-0005-0000-0000-000016040000}"/>
    <cellStyle name="Обычный 29 4" xfId="1203" xr:uid="{00000000-0005-0000-0000-000017040000}"/>
    <cellStyle name="Обычный 3" xfId="978" xr:uid="{00000000-0005-0000-0000-000018040000}"/>
    <cellStyle name="Обычный 3 2" xfId="979" xr:uid="{00000000-0005-0000-0000-000019040000}"/>
    <cellStyle name="Обычный 3 2 2" xfId="980" xr:uid="{00000000-0005-0000-0000-00001A040000}"/>
    <cellStyle name="Обычный 3 2_Лист5" xfId="981" xr:uid="{00000000-0005-0000-0000-00001B040000}"/>
    <cellStyle name="Обычный 3 3" xfId="982" xr:uid="{00000000-0005-0000-0000-00001C040000}"/>
    <cellStyle name="Обычный 3 3 2" xfId="983" xr:uid="{00000000-0005-0000-0000-00001D040000}"/>
    <cellStyle name="Обычный 3 3 3" xfId="984" xr:uid="{00000000-0005-0000-0000-00001E040000}"/>
    <cellStyle name="Обычный 30" xfId="985" xr:uid="{00000000-0005-0000-0000-00001F040000}"/>
    <cellStyle name="Обычный 31" xfId="986" xr:uid="{00000000-0005-0000-0000-000020040000}"/>
    <cellStyle name="Обычный 31 2" xfId="987" xr:uid="{00000000-0005-0000-0000-000021040000}"/>
    <cellStyle name="Обычный 31 3" xfId="1204" xr:uid="{00000000-0005-0000-0000-000022040000}"/>
    <cellStyle name="Обычный 32" xfId="988" xr:uid="{00000000-0005-0000-0000-000023040000}"/>
    <cellStyle name="Обычный 33" xfId="989" xr:uid="{00000000-0005-0000-0000-000024040000}"/>
    <cellStyle name="Обычный 34" xfId="990" xr:uid="{00000000-0005-0000-0000-000025040000}"/>
    <cellStyle name="Обычный 34 2" xfId="1164" xr:uid="{00000000-0005-0000-0000-000026040000}"/>
    <cellStyle name="Обычный 34 3" xfId="1167" xr:uid="{00000000-0005-0000-0000-000027040000}"/>
    <cellStyle name="Обычный 34 4" xfId="1222" xr:uid="{00000000-0005-0000-0000-000028040000}"/>
    <cellStyle name="Обычный 34 5" xfId="1223" xr:uid="{00000000-0005-0000-0000-000029040000}"/>
    <cellStyle name="Обычный 34 6" xfId="1226" xr:uid="{00000000-0005-0000-0000-00002A040000}"/>
    <cellStyle name="Обычный 34 7" xfId="1239" xr:uid="{00000000-0005-0000-0000-00002B040000}"/>
    <cellStyle name="Обычный 34 7 2" xfId="1250" xr:uid="{00000000-0005-0000-0000-00002C040000}"/>
    <cellStyle name="Обычный 34 7 2 2" xfId="1263" xr:uid="{00000000-0005-0000-0000-00002D040000}"/>
    <cellStyle name="Обычный 35" xfId="991" xr:uid="{00000000-0005-0000-0000-00002E040000}"/>
    <cellStyle name="Обычный 35 2" xfId="1173" xr:uid="{00000000-0005-0000-0000-00002F040000}"/>
    <cellStyle name="Обычный 35 3" xfId="1224" xr:uid="{00000000-0005-0000-0000-000030040000}"/>
    <cellStyle name="Обычный 35 3 2" xfId="1252" xr:uid="{00000000-0005-0000-0000-000031040000}"/>
    <cellStyle name="Обычный 35 4" xfId="1240" xr:uid="{00000000-0005-0000-0000-000032040000}"/>
    <cellStyle name="Обычный 35 5" xfId="1242" xr:uid="{00000000-0005-0000-0000-000033040000}"/>
    <cellStyle name="Обычный 35 5 2" xfId="1247" xr:uid="{00000000-0005-0000-0000-000034040000}"/>
    <cellStyle name="Обычный 35 5 2 2" xfId="1258" xr:uid="{00000000-0005-0000-0000-000035040000}"/>
    <cellStyle name="Обычный 36" xfId="1163" xr:uid="{00000000-0005-0000-0000-000036040000}"/>
    <cellStyle name="Обычный 37" xfId="1168" xr:uid="{00000000-0005-0000-0000-000037040000}"/>
    <cellStyle name="Обычный 38" xfId="1169" xr:uid="{00000000-0005-0000-0000-000038040000}"/>
    <cellStyle name="Обычный 38 2" xfId="1227" xr:uid="{00000000-0005-0000-0000-000039040000}"/>
    <cellStyle name="Обычный 38 2 2" xfId="1267" xr:uid="{00000000-0005-0000-0000-00003A040000}"/>
    <cellStyle name="Обычный 39" xfId="1170" xr:uid="{00000000-0005-0000-0000-00003B040000}"/>
    <cellStyle name="Обычный 4" xfId="992" xr:uid="{00000000-0005-0000-0000-00003C040000}"/>
    <cellStyle name="Обычный 4 2" xfId="993" xr:uid="{00000000-0005-0000-0000-00003D040000}"/>
    <cellStyle name="Обычный 4 2 2" xfId="994" xr:uid="{00000000-0005-0000-0000-00003E040000}"/>
    <cellStyle name="Обычный 4 2_Лист5" xfId="995" xr:uid="{00000000-0005-0000-0000-00003F040000}"/>
    <cellStyle name="Обычный 40" xfId="1171" xr:uid="{00000000-0005-0000-0000-000040040000}"/>
    <cellStyle name="Обычный 40 2" xfId="1228" xr:uid="{00000000-0005-0000-0000-000041040000}"/>
    <cellStyle name="Обычный 40 2 2" xfId="1268" xr:uid="{00000000-0005-0000-0000-000042040000}"/>
    <cellStyle name="Обычный 41" xfId="1172" xr:uid="{00000000-0005-0000-0000-000043040000}"/>
    <cellStyle name="Обычный 42" xfId="1225" xr:uid="{00000000-0005-0000-0000-000044040000}"/>
    <cellStyle name="Обычный 5" xfId="996" xr:uid="{00000000-0005-0000-0000-000045040000}"/>
    <cellStyle name="Обычный 5 2" xfId="997" xr:uid="{00000000-0005-0000-0000-000046040000}"/>
    <cellStyle name="Обычный 5 2 2" xfId="998" xr:uid="{00000000-0005-0000-0000-000047040000}"/>
    <cellStyle name="Обычный 5 2 3" xfId="999" xr:uid="{00000000-0005-0000-0000-000048040000}"/>
    <cellStyle name="Обычный 5 2 3 2" xfId="1000" xr:uid="{00000000-0005-0000-0000-000049040000}"/>
    <cellStyle name="Обычный 5 2_Лист5" xfId="1001" xr:uid="{00000000-0005-0000-0000-00004A040000}"/>
    <cellStyle name="Обычный 6" xfId="1002" xr:uid="{00000000-0005-0000-0000-00004B040000}"/>
    <cellStyle name="Обычный 6 2" xfId="1003" xr:uid="{00000000-0005-0000-0000-00004C040000}"/>
    <cellStyle name="Обычный 7" xfId="1004" xr:uid="{00000000-0005-0000-0000-00004D040000}"/>
    <cellStyle name="Обычный 8" xfId="1005" xr:uid="{00000000-0005-0000-0000-00004E040000}"/>
    <cellStyle name="Обычный 9" xfId="1006" xr:uid="{00000000-0005-0000-0000-00004F040000}"/>
    <cellStyle name="Обычный_Лист1 2 2" xfId="2" xr:uid="{00000000-0005-0000-0000-000050040000}"/>
    <cellStyle name="Плохой 2" xfId="1007" xr:uid="{00000000-0005-0000-0000-000051040000}"/>
    <cellStyle name="Плохой 2 2" xfId="1008" xr:uid="{00000000-0005-0000-0000-000052040000}"/>
    <cellStyle name="Плохой 2 2 2" xfId="1009" xr:uid="{00000000-0005-0000-0000-000053040000}"/>
    <cellStyle name="Плохой 2 2 2 2" xfId="1010" xr:uid="{00000000-0005-0000-0000-000054040000}"/>
    <cellStyle name="Плохой 2 3" xfId="1011" xr:uid="{00000000-0005-0000-0000-000055040000}"/>
    <cellStyle name="Плохой 2 3 2" xfId="1012" xr:uid="{00000000-0005-0000-0000-000056040000}"/>
    <cellStyle name="Плохой 2_Лист5" xfId="1013" xr:uid="{00000000-0005-0000-0000-000057040000}"/>
    <cellStyle name="Плохой 3" xfId="1014" xr:uid="{00000000-0005-0000-0000-000058040000}"/>
    <cellStyle name="Плохой 3 2" xfId="1015" xr:uid="{00000000-0005-0000-0000-000059040000}"/>
    <cellStyle name="Плохой 3 2 2" xfId="1016" xr:uid="{00000000-0005-0000-0000-00005A040000}"/>
    <cellStyle name="Плохой 3 2 2 2" xfId="1017" xr:uid="{00000000-0005-0000-0000-00005B040000}"/>
    <cellStyle name="Плохой 3_Лист5" xfId="1018" xr:uid="{00000000-0005-0000-0000-00005C040000}"/>
    <cellStyle name="Плохой 4" xfId="1019" xr:uid="{00000000-0005-0000-0000-00005D040000}"/>
    <cellStyle name="Плохой 4 2" xfId="1020" xr:uid="{00000000-0005-0000-0000-00005E040000}"/>
    <cellStyle name="Плохой 4 2 2" xfId="1021" xr:uid="{00000000-0005-0000-0000-00005F040000}"/>
    <cellStyle name="Плохой 5" xfId="1022" xr:uid="{00000000-0005-0000-0000-000060040000}"/>
    <cellStyle name="Плохой 5 2" xfId="1023" xr:uid="{00000000-0005-0000-0000-000061040000}"/>
    <cellStyle name="Плохой 6" xfId="1024" xr:uid="{00000000-0005-0000-0000-000062040000}"/>
    <cellStyle name="Плохой 7" xfId="1025" xr:uid="{00000000-0005-0000-0000-000063040000}"/>
    <cellStyle name="Плохой 8" xfId="1026" xr:uid="{00000000-0005-0000-0000-000064040000}"/>
    <cellStyle name="Плохой 9" xfId="1027" xr:uid="{00000000-0005-0000-0000-000065040000}"/>
    <cellStyle name="Пояснение 2" xfId="1028" xr:uid="{00000000-0005-0000-0000-000066040000}"/>
    <cellStyle name="Пояснение 2 2" xfId="1029" xr:uid="{00000000-0005-0000-0000-000067040000}"/>
    <cellStyle name="Пояснение 2 2 2" xfId="1030" xr:uid="{00000000-0005-0000-0000-000068040000}"/>
    <cellStyle name="Пояснение 2 2 2 2" xfId="1031" xr:uid="{00000000-0005-0000-0000-000069040000}"/>
    <cellStyle name="Пояснение 2 3" xfId="1032" xr:uid="{00000000-0005-0000-0000-00006A040000}"/>
    <cellStyle name="Пояснение 2 3 2" xfId="1033" xr:uid="{00000000-0005-0000-0000-00006B040000}"/>
    <cellStyle name="Пояснение 2_Лист5" xfId="1034" xr:uid="{00000000-0005-0000-0000-00006C040000}"/>
    <cellStyle name="Пояснение 3" xfId="1035" xr:uid="{00000000-0005-0000-0000-00006D040000}"/>
    <cellStyle name="Пояснение 3 2" xfId="1036" xr:uid="{00000000-0005-0000-0000-00006E040000}"/>
    <cellStyle name="Пояснение 3 2 2" xfId="1037" xr:uid="{00000000-0005-0000-0000-00006F040000}"/>
    <cellStyle name="Пояснение 3 2 2 2" xfId="1038" xr:uid="{00000000-0005-0000-0000-000070040000}"/>
    <cellStyle name="Пояснение 3_Лист5" xfId="1039" xr:uid="{00000000-0005-0000-0000-000071040000}"/>
    <cellStyle name="Пояснение 4" xfId="1040" xr:uid="{00000000-0005-0000-0000-000072040000}"/>
    <cellStyle name="Пояснение 4 2" xfId="1041" xr:uid="{00000000-0005-0000-0000-000073040000}"/>
    <cellStyle name="Пояснение 4 2 2" xfId="1042" xr:uid="{00000000-0005-0000-0000-000074040000}"/>
    <cellStyle name="Пояснение 5" xfId="1043" xr:uid="{00000000-0005-0000-0000-000075040000}"/>
    <cellStyle name="Пояснение 5 2" xfId="1044" xr:uid="{00000000-0005-0000-0000-000076040000}"/>
    <cellStyle name="Пояснение 6" xfId="1045" xr:uid="{00000000-0005-0000-0000-000077040000}"/>
    <cellStyle name="Пояснение 7" xfId="1046" xr:uid="{00000000-0005-0000-0000-000078040000}"/>
    <cellStyle name="Пояснение 8" xfId="1047" xr:uid="{00000000-0005-0000-0000-000079040000}"/>
    <cellStyle name="Пояснение 9" xfId="1048" xr:uid="{00000000-0005-0000-0000-00007A040000}"/>
    <cellStyle name="Примечание 2" xfId="1049" xr:uid="{00000000-0005-0000-0000-00007B040000}"/>
    <cellStyle name="Примечание 3" xfId="1050" xr:uid="{00000000-0005-0000-0000-00007C040000}"/>
    <cellStyle name="Примечание 4" xfId="1051" xr:uid="{00000000-0005-0000-0000-00007D040000}"/>
    <cellStyle name="Процентный 2" xfId="1052" xr:uid="{00000000-0005-0000-0000-00007E040000}"/>
    <cellStyle name="Процентный 2 2" xfId="1053" xr:uid="{00000000-0005-0000-0000-00007F040000}"/>
    <cellStyle name="Процентный 2 2 2" xfId="1054" xr:uid="{00000000-0005-0000-0000-000080040000}"/>
    <cellStyle name="Процентный 2 2 2 2" xfId="1055" xr:uid="{00000000-0005-0000-0000-000081040000}"/>
    <cellStyle name="Процентный 2 2 2 2 2" xfId="1205" xr:uid="{00000000-0005-0000-0000-000082040000}"/>
    <cellStyle name="Процентный 2 2 2 3" xfId="1056" xr:uid="{00000000-0005-0000-0000-000083040000}"/>
    <cellStyle name="Процентный 2 2 2 4" xfId="1206" xr:uid="{00000000-0005-0000-0000-000084040000}"/>
    <cellStyle name="Процентный 2 2 3" xfId="1057" xr:uid="{00000000-0005-0000-0000-000085040000}"/>
    <cellStyle name="Процентный 2 2 3 2" xfId="1207" xr:uid="{00000000-0005-0000-0000-000086040000}"/>
    <cellStyle name="Процентный 2 2 4" xfId="1058" xr:uid="{00000000-0005-0000-0000-000087040000}"/>
    <cellStyle name="Процентный 2 2 5" xfId="1059" xr:uid="{00000000-0005-0000-0000-000088040000}"/>
    <cellStyle name="Процентный 2 2 6" xfId="1208" xr:uid="{00000000-0005-0000-0000-000089040000}"/>
    <cellStyle name="Процентный 2 3" xfId="1060" xr:uid="{00000000-0005-0000-0000-00008A040000}"/>
    <cellStyle name="Процентный 2 3 2" xfId="1209" xr:uid="{00000000-0005-0000-0000-00008B040000}"/>
    <cellStyle name="Процентный 2 4" xfId="1061" xr:uid="{00000000-0005-0000-0000-00008C040000}"/>
    <cellStyle name="Связанная ячейка 2" xfId="1062" xr:uid="{00000000-0005-0000-0000-00008D040000}"/>
    <cellStyle name="Связанная ячейка 2 2" xfId="1063" xr:uid="{00000000-0005-0000-0000-00008E040000}"/>
    <cellStyle name="Связанная ячейка 2 2 2" xfId="1064" xr:uid="{00000000-0005-0000-0000-00008F040000}"/>
    <cellStyle name="Связанная ячейка 2 2 2 2" xfId="1065" xr:uid="{00000000-0005-0000-0000-000090040000}"/>
    <cellStyle name="Связанная ячейка 2 3" xfId="1066" xr:uid="{00000000-0005-0000-0000-000091040000}"/>
    <cellStyle name="Связанная ячейка 2 3 2" xfId="1067" xr:uid="{00000000-0005-0000-0000-000092040000}"/>
    <cellStyle name="Связанная ячейка 2_Лист5" xfId="1068" xr:uid="{00000000-0005-0000-0000-000093040000}"/>
    <cellStyle name="Связанная ячейка 3" xfId="1069" xr:uid="{00000000-0005-0000-0000-000094040000}"/>
    <cellStyle name="Связанная ячейка 3 2" xfId="1070" xr:uid="{00000000-0005-0000-0000-000095040000}"/>
    <cellStyle name="Связанная ячейка 3 2 2" xfId="1071" xr:uid="{00000000-0005-0000-0000-000096040000}"/>
    <cellStyle name="Связанная ячейка 3 2 2 2" xfId="1072" xr:uid="{00000000-0005-0000-0000-000097040000}"/>
    <cellStyle name="Связанная ячейка 3_Лист5" xfId="1073" xr:uid="{00000000-0005-0000-0000-000098040000}"/>
    <cellStyle name="Связанная ячейка 4" xfId="1074" xr:uid="{00000000-0005-0000-0000-000099040000}"/>
    <cellStyle name="Связанная ячейка 4 2" xfId="1075" xr:uid="{00000000-0005-0000-0000-00009A040000}"/>
    <cellStyle name="Связанная ячейка 4 2 2" xfId="1076" xr:uid="{00000000-0005-0000-0000-00009B040000}"/>
    <cellStyle name="Связанная ячейка 5" xfId="1077" xr:uid="{00000000-0005-0000-0000-00009C040000}"/>
    <cellStyle name="Связанная ячейка 5 2" xfId="1078" xr:uid="{00000000-0005-0000-0000-00009D040000}"/>
    <cellStyle name="Связанная ячейка 6" xfId="1079" xr:uid="{00000000-0005-0000-0000-00009E040000}"/>
    <cellStyle name="Связанная ячейка 7" xfId="1080" xr:uid="{00000000-0005-0000-0000-00009F040000}"/>
    <cellStyle name="Связанная ячейка 8" xfId="1081" xr:uid="{00000000-0005-0000-0000-0000A0040000}"/>
    <cellStyle name="Связанная ячейка 9" xfId="1082" xr:uid="{00000000-0005-0000-0000-0000A1040000}"/>
    <cellStyle name="Текст предупреждения 2" xfId="1083" xr:uid="{00000000-0005-0000-0000-0000A2040000}"/>
    <cellStyle name="Текст предупреждения 2 2" xfId="1084" xr:uid="{00000000-0005-0000-0000-0000A3040000}"/>
    <cellStyle name="Текст предупреждения 2 2 2" xfId="1085" xr:uid="{00000000-0005-0000-0000-0000A4040000}"/>
    <cellStyle name="Текст предупреждения 2 2 2 2" xfId="1086" xr:uid="{00000000-0005-0000-0000-0000A5040000}"/>
    <cellStyle name="Текст предупреждения 2 3" xfId="1087" xr:uid="{00000000-0005-0000-0000-0000A6040000}"/>
    <cellStyle name="Текст предупреждения 2 3 2" xfId="1088" xr:uid="{00000000-0005-0000-0000-0000A7040000}"/>
    <cellStyle name="Текст предупреждения 2_Лист5" xfId="1089" xr:uid="{00000000-0005-0000-0000-0000A8040000}"/>
    <cellStyle name="Текст предупреждения 3" xfId="1090" xr:uid="{00000000-0005-0000-0000-0000A9040000}"/>
    <cellStyle name="Текст предупреждения 3 2" xfId="1091" xr:uid="{00000000-0005-0000-0000-0000AA040000}"/>
    <cellStyle name="Текст предупреждения 3 2 2" xfId="1092" xr:uid="{00000000-0005-0000-0000-0000AB040000}"/>
    <cellStyle name="Текст предупреждения 3 2 2 2" xfId="1093" xr:uid="{00000000-0005-0000-0000-0000AC040000}"/>
    <cellStyle name="Текст предупреждения 3_Лист5" xfId="1094" xr:uid="{00000000-0005-0000-0000-0000AD040000}"/>
    <cellStyle name="Текст предупреждения 4" xfId="1095" xr:uid="{00000000-0005-0000-0000-0000AE040000}"/>
    <cellStyle name="Текст предупреждения 4 2" xfId="1096" xr:uid="{00000000-0005-0000-0000-0000AF040000}"/>
    <cellStyle name="Текст предупреждения 4 2 2" xfId="1097" xr:uid="{00000000-0005-0000-0000-0000B0040000}"/>
    <cellStyle name="Текст предупреждения 5" xfId="1098" xr:uid="{00000000-0005-0000-0000-0000B1040000}"/>
    <cellStyle name="Текст предупреждения 5 2" xfId="1099" xr:uid="{00000000-0005-0000-0000-0000B2040000}"/>
    <cellStyle name="Текст предупреждения 6" xfId="1100" xr:uid="{00000000-0005-0000-0000-0000B3040000}"/>
    <cellStyle name="Текст предупреждения 7" xfId="1101" xr:uid="{00000000-0005-0000-0000-0000B4040000}"/>
    <cellStyle name="Текст предупреждения 8" xfId="1102" xr:uid="{00000000-0005-0000-0000-0000B5040000}"/>
    <cellStyle name="Текст предупреждения 9" xfId="1103" xr:uid="{00000000-0005-0000-0000-0000B6040000}"/>
    <cellStyle name="Финансовый 2" xfId="1104" xr:uid="{00000000-0005-0000-0000-0000B7040000}"/>
    <cellStyle name="Финансовый 2 2" xfId="1105" xr:uid="{00000000-0005-0000-0000-0000B8040000}"/>
    <cellStyle name="Финансовый 2 2 2" xfId="1106" xr:uid="{00000000-0005-0000-0000-0000B9040000}"/>
    <cellStyle name="Финансовый 2 2 2 2" xfId="1107" xr:uid="{00000000-0005-0000-0000-0000BA040000}"/>
    <cellStyle name="Финансовый 2 2 2 2 2" xfId="1108" xr:uid="{00000000-0005-0000-0000-0000BB040000}"/>
    <cellStyle name="Финансовый 2 2 2 3" xfId="1109" xr:uid="{00000000-0005-0000-0000-0000BC040000}"/>
    <cellStyle name="Финансовый 2 2 2 3 2" xfId="1110" xr:uid="{00000000-0005-0000-0000-0000BD040000}"/>
    <cellStyle name="Финансовый 2 2 2 4" xfId="1111" xr:uid="{00000000-0005-0000-0000-0000BE040000}"/>
    <cellStyle name="Финансовый 2 2 3" xfId="1112" xr:uid="{00000000-0005-0000-0000-0000BF040000}"/>
    <cellStyle name="Финансовый 2 2 3 2" xfId="1113" xr:uid="{00000000-0005-0000-0000-0000C0040000}"/>
    <cellStyle name="Финансовый 2 2 4" xfId="1114" xr:uid="{00000000-0005-0000-0000-0000C1040000}"/>
    <cellStyle name="Финансовый 2 3" xfId="1115" xr:uid="{00000000-0005-0000-0000-0000C2040000}"/>
    <cellStyle name="Финансовый 3" xfId="1116" xr:uid="{00000000-0005-0000-0000-0000C3040000}"/>
    <cellStyle name="Финансовый 3 2" xfId="1117" xr:uid="{00000000-0005-0000-0000-0000C4040000}"/>
    <cellStyle name="Финансовый 3 2 2" xfId="1118" xr:uid="{00000000-0005-0000-0000-0000C5040000}"/>
    <cellStyle name="Финансовый 3 2 2 2" xfId="1119" xr:uid="{00000000-0005-0000-0000-0000C6040000}"/>
    <cellStyle name="Финансовый 3 2 3" xfId="1120" xr:uid="{00000000-0005-0000-0000-0000C7040000}"/>
    <cellStyle name="Финансовый 3 2 3 2" xfId="1121" xr:uid="{00000000-0005-0000-0000-0000C8040000}"/>
    <cellStyle name="Финансовый 3 2 4" xfId="1122" xr:uid="{00000000-0005-0000-0000-0000C9040000}"/>
    <cellStyle name="Финансовый 3 3" xfId="1123" xr:uid="{00000000-0005-0000-0000-0000CA040000}"/>
    <cellStyle name="Финансовый 3 3 2" xfId="1124" xr:uid="{00000000-0005-0000-0000-0000CB040000}"/>
    <cellStyle name="Финансовый 3 4" xfId="1125" xr:uid="{00000000-0005-0000-0000-0000CC040000}"/>
    <cellStyle name="Финансовый 4" xfId="1126" xr:uid="{00000000-0005-0000-0000-0000CD040000}"/>
    <cellStyle name="Финансовый 4 2" xfId="1127" xr:uid="{00000000-0005-0000-0000-0000CE040000}"/>
    <cellStyle name="Финансовый 4 2 2" xfId="1128" xr:uid="{00000000-0005-0000-0000-0000CF040000}"/>
    <cellStyle name="Финансовый 4 2 2 2" xfId="1129" xr:uid="{00000000-0005-0000-0000-0000D0040000}"/>
    <cellStyle name="Финансовый 4 2 2 2 2" xfId="1210" xr:uid="{00000000-0005-0000-0000-0000D1040000}"/>
    <cellStyle name="Финансовый 4 2 2 3" xfId="1130" xr:uid="{00000000-0005-0000-0000-0000D2040000}"/>
    <cellStyle name="Финансовый 4 2 2 4" xfId="1211" xr:uid="{00000000-0005-0000-0000-0000D3040000}"/>
    <cellStyle name="Финансовый 4 2 3" xfId="1131" xr:uid="{00000000-0005-0000-0000-0000D4040000}"/>
    <cellStyle name="Финансовый 4 2 3 2" xfId="1212" xr:uid="{00000000-0005-0000-0000-0000D5040000}"/>
    <cellStyle name="Финансовый 4 2 4" xfId="1132" xr:uid="{00000000-0005-0000-0000-0000D6040000}"/>
    <cellStyle name="Финансовый 4 2 5" xfId="1133" xr:uid="{00000000-0005-0000-0000-0000D7040000}"/>
    <cellStyle name="Финансовый 4 2 6" xfId="1213" xr:uid="{00000000-0005-0000-0000-0000D8040000}"/>
    <cellStyle name="Финансовый 4 3" xfId="1134" xr:uid="{00000000-0005-0000-0000-0000D9040000}"/>
    <cellStyle name="Финансовый 5" xfId="1135" xr:uid="{00000000-0005-0000-0000-0000DA040000}"/>
    <cellStyle name="Финансовый 5 2" xfId="1136" xr:uid="{00000000-0005-0000-0000-0000DB040000}"/>
    <cellStyle name="Финансовый 6" xfId="1137" xr:uid="{00000000-0005-0000-0000-0000DC040000}"/>
    <cellStyle name="Финансовый 7" xfId="1138" xr:uid="{00000000-0005-0000-0000-0000DD040000}"/>
    <cellStyle name="Финансовый 8" xfId="1139" xr:uid="{00000000-0005-0000-0000-0000DE040000}"/>
    <cellStyle name="Финансовый 8 2" xfId="1140" xr:uid="{00000000-0005-0000-0000-0000DF040000}"/>
    <cellStyle name="Хороший 10" xfId="1141" xr:uid="{00000000-0005-0000-0000-0000E0040000}"/>
    <cellStyle name="Хороший 2" xfId="1142" xr:uid="{00000000-0005-0000-0000-0000E1040000}"/>
    <cellStyle name="Хороший 2 2" xfId="1143" xr:uid="{00000000-0005-0000-0000-0000E2040000}"/>
    <cellStyle name="Хороший 2 2 2" xfId="1144" xr:uid="{00000000-0005-0000-0000-0000E3040000}"/>
    <cellStyle name="Хороший 2 2 2 2" xfId="1145" xr:uid="{00000000-0005-0000-0000-0000E4040000}"/>
    <cellStyle name="Хороший 2 3" xfId="1146" xr:uid="{00000000-0005-0000-0000-0000E5040000}"/>
    <cellStyle name="Хороший 2 3 2" xfId="1147" xr:uid="{00000000-0005-0000-0000-0000E6040000}"/>
    <cellStyle name="Хороший 2_Лист5" xfId="1148" xr:uid="{00000000-0005-0000-0000-0000E7040000}"/>
    <cellStyle name="Хороший 3" xfId="1149" xr:uid="{00000000-0005-0000-0000-0000E8040000}"/>
    <cellStyle name="Хороший 3 2" xfId="1150" xr:uid="{00000000-0005-0000-0000-0000E9040000}"/>
    <cellStyle name="Хороший 3 2 2" xfId="1151" xr:uid="{00000000-0005-0000-0000-0000EA040000}"/>
    <cellStyle name="Хороший 3 2 2 2" xfId="1152" xr:uid="{00000000-0005-0000-0000-0000EB040000}"/>
    <cellStyle name="Хороший 3_Лист5" xfId="1153" xr:uid="{00000000-0005-0000-0000-0000EC040000}"/>
    <cellStyle name="Хороший 4" xfId="1154" xr:uid="{00000000-0005-0000-0000-0000ED040000}"/>
    <cellStyle name="Хороший 4 2" xfId="1155" xr:uid="{00000000-0005-0000-0000-0000EE040000}"/>
    <cellStyle name="Хороший 4 2 2" xfId="1156" xr:uid="{00000000-0005-0000-0000-0000EF040000}"/>
    <cellStyle name="Хороший 5" xfId="1157" xr:uid="{00000000-0005-0000-0000-0000F0040000}"/>
    <cellStyle name="Хороший 5 2" xfId="1158" xr:uid="{00000000-0005-0000-0000-0000F1040000}"/>
    <cellStyle name="Хороший 6" xfId="1159" xr:uid="{00000000-0005-0000-0000-0000F2040000}"/>
    <cellStyle name="Хороший 6 2" xfId="1214" xr:uid="{00000000-0005-0000-0000-0000F3040000}"/>
    <cellStyle name="Хороший 7" xfId="1160" xr:uid="{00000000-0005-0000-0000-0000F4040000}"/>
    <cellStyle name="Хороший 8" xfId="1161" xr:uid="{00000000-0005-0000-0000-0000F5040000}"/>
    <cellStyle name="Хороший 9" xfId="1162" xr:uid="{00000000-0005-0000-0000-0000F604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Econom\&#1052;&#1077;&#1083;&#1100;&#1085;&#1080;&#1082;\&#1052;&#1077;&#1083;&#1100;&#1085;&#1080;&#1082;%20&#1048;.&#1042;\2017%20&#1082;&#1086;&#1088;&#1088;&#1077;&#1082;&#1090;&#1080;&#1088;&#1086;&#1074;&#1082;&#1072;\&#1086;&#1082;&#1090;&#1103;&#1073;&#1088;&#1100;\&#1057;&#1074;&#1086;&#1076;%20&#1086;&#1082;&#1090;&#1103;&#1073;&#1088;&#1100;%20&#1084;&#1091;&#1085;&#1080;&#1094;&#1080;&#1087;&#1072;&#1083;&#1100;&#1085;&#1099;&#1077;%20&#1087;&#1088;&#1086;&#1075;&#1088;&#1072;&#1084;&#1084;&#1099;%202017%20&#1075;&#1086;&#107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conom/&#1052;&#1077;&#1083;&#1100;&#1085;&#1080;&#1082;/&#1052;&#1077;&#1083;&#1100;&#1085;&#1080;&#1082;%20&#1048;.&#1042;/2017%20&#1082;&#1086;&#1088;&#1088;&#1077;&#1082;&#1090;&#1080;&#1088;&#1086;&#1074;&#1082;&#1072;/&#1086;&#1082;&#1090;&#1103;&#1073;&#1088;&#1100;/&#1057;&#1074;&#1086;&#1076;%20&#1086;&#1082;&#1090;&#1103;&#1073;&#1088;&#1100;%20&#1084;&#1091;&#1085;&#1080;&#1094;&#1080;&#1087;&#1072;&#1083;&#1100;&#1085;&#1099;&#1077;%20&#1087;&#1088;&#1086;&#1075;&#1088;&#1072;&#1084;&#1084;&#1099;%202017%20&#1075;&#1086;&#107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stahovaMV/AppData/Local/Microsoft/Windows/Temporary%20Internet%20Files/Content.Outlook/7W2GBYAJ/Svodnaya-po-programmam-1_y-kvartal-2019%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ZhuchkovaAA\Desktop\&#1054;&#1090;&#1095;&#1077;&#1090;&#1099;\2020\3%20&#1082;&#1074;&#1072;&#1088;&#1090;&#1072;&#1083;%202020\&#1050;&#1086;&#1087;&#1080;&#1103;%201&#1057;&#1074;&#1086;&#1076;&#1085;&#1072;&#1103;%20&#1054;&#1058;&#1063;&#1025;&#1058;%209%20&#1084;&#1077;&#1089;&#1103;&#1094;&#1077;&#1074;%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ная "/>
      <sheetName val="здрав (2)"/>
      <sheetName val="образование  (4)"/>
      <sheetName val="культура (4)"/>
      <sheetName val="культура (3)"/>
      <sheetName val="молодое поколение (3)"/>
      <sheetName val="спорт  (3)"/>
      <sheetName val="соц. защита (3)"/>
      <sheetName val="доступная среда  (2)"/>
      <sheetName val="Безопасность"/>
      <sheetName val="сельс.х-во 2017"/>
      <sheetName val="экология 2017"/>
      <sheetName val="предпринимательство 2017"/>
      <sheetName val="потреб.рынок 2017"/>
      <sheetName val="СМИ"/>
      <sheetName val="Информ.ресурсы"/>
      <sheetName val="МФЦ"/>
      <sheetName val="Муниципальное управление"/>
      <sheetName val="ЖКХ"/>
      <sheetName val="Жилище"/>
      <sheetName val="Благоустройство"/>
      <sheetName val="Дороги"/>
      <sheetName val="Энергосбережение"/>
      <sheetName val="Архитектура"/>
    </sheetNames>
    <sheetDataSet>
      <sheetData sheetId="0">
        <row r="5">
          <cell r="E5">
            <v>304459.90000000002</v>
          </cell>
        </row>
        <row r="10">
          <cell r="E10">
            <v>1353744</v>
          </cell>
          <cell r="F10">
            <v>90046.16</v>
          </cell>
          <cell r="G10">
            <v>454000</v>
          </cell>
        </row>
        <row r="13">
          <cell r="E13">
            <v>2115684.36</v>
          </cell>
          <cell r="F13">
            <v>255420.61999999997</v>
          </cell>
          <cell r="G13">
            <v>2042240</v>
          </cell>
        </row>
        <row r="16">
          <cell r="E16">
            <v>2353</v>
          </cell>
          <cell r="F16">
            <v>299458.16000000003</v>
          </cell>
          <cell r="G16">
            <v>0</v>
          </cell>
        </row>
        <row r="19">
          <cell r="E19">
            <v>2210</v>
          </cell>
          <cell r="F19">
            <v>983676.20000000007</v>
          </cell>
          <cell r="G19">
            <v>0</v>
          </cell>
        </row>
        <row r="25">
          <cell r="E25">
            <v>114.38</v>
          </cell>
          <cell r="F25">
            <v>17565.800000000003</v>
          </cell>
        </row>
        <row r="28">
          <cell r="E28">
            <v>808.71</v>
          </cell>
          <cell r="F28">
            <v>79442.459999999992</v>
          </cell>
        </row>
        <row r="31">
          <cell r="D31">
            <v>4500</v>
          </cell>
          <cell r="E31">
            <v>3678.7200000000003</v>
          </cell>
          <cell r="F31">
            <v>365595.80000000005</v>
          </cell>
        </row>
        <row r="37">
          <cell r="E37">
            <v>700</v>
          </cell>
          <cell r="F37">
            <v>99341.450000000012</v>
          </cell>
        </row>
      </sheetData>
      <sheetData sheetId="1"/>
      <sheetData sheetId="2"/>
      <sheetData sheetId="3"/>
      <sheetData sheetId="4"/>
      <sheetData sheetId="5">
        <row r="59">
          <cell r="F59">
            <v>64551.1</v>
          </cell>
        </row>
      </sheetData>
      <sheetData sheetId="6">
        <row r="63">
          <cell r="F63">
            <v>567888.1</v>
          </cell>
          <cell r="G63">
            <v>70000</v>
          </cell>
        </row>
      </sheetData>
      <sheetData sheetId="7">
        <row r="80">
          <cell r="F80">
            <v>53150.65</v>
          </cell>
          <cell r="G80">
            <v>1228.7</v>
          </cell>
        </row>
      </sheetData>
      <sheetData sheetId="8">
        <row r="103">
          <cell r="F103">
            <v>11352.730000000001</v>
          </cell>
          <cell r="G103">
            <v>70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ная "/>
      <sheetName val="здрав (2)"/>
      <sheetName val="образование  (4)"/>
      <sheetName val="культура (4)"/>
      <sheetName val="культура (3)"/>
      <sheetName val="молодое поколение (3)"/>
      <sheetName val="спорт  (3)"/>
      <sheetName val="соц. защита (3)"/>
      <sheetName val="доступная среда  (2)"/>
      <sheetName val="Безопасность"/>
      <sheetName val="сельс.х-во 2017"/>
      <sheetName val="экология 2017"/>
      <sheetName val="предпринимательство 2017"/>
      <sheetName val="потреб.рынок 2017"/>
      <sheetName val="СМИ"/>
      <sheetName val="Информ.ресурсы"/>
      <sheetName val="МФЦ"/>
      <sheetName val="Муниципальное управление"/>
      <sheetName val="ЖКХ"/>
      <sheetName val="Жилище"/>
      <sheetName val="Благоустройство"/>
      <sheetName val="Дороги"/>
      <sheetName val="Энергосбережение"/>
      <sheetName val="Архитектура"/>
    </sheetNames>
    <sheetDataSet>
      <sheetData sheetId="0">
        <row r="5">
          <cell r="E5">
            <v>304459.90000000002</v>
          </cell>
        </row>
        <row r="10">
          <cell r="E10">
            <v>1353744</v>
          </cell>
          <cell r="F10">
            <v>90046.16</v>
          </cell>
          <cell r="G10">
            <v>454000</v>
          </cell>
        </row>
        <row r="13">
          <cell r="E13">
            <v>2115684.36</v>
          </cell>
          <cell r="F13">
            <v>255420.61999999997</v>
          </cell>
          <cell r="G13">
            <v>2042240</v>
          </cell>
        </row>
        <row r="16">
          <cell r="E16">
            <v>2353</v>
          </cell>
          <cell r="F16">
            <v>299458.16000000003</v>
          </cell>
          <cell r="G16">
            <v>0</v>
          </cell>
        </row>
        <row r="19">
          <cell r="E19">
            <v>2210</v>
          </cell>
          <cell r="F19">
            <v>983676.20000000007</v>
          </cell>
          <cell r="G19">
            <v>0</v>
          </cell>
        </row>
        <row r="25">
          <cell r="E25">
            <v>114.38</v>
          </cell>
          <cell r="F25">
            <v>17565.800000000003</v>
          </cell>
        </row>
        <row r="28">
          <cell r="E28">
            <v>808.71</v>
          </cell>
          <cell r="F28">
            <v>79442.459999999992</v>
          </cell>
        </row>
        <row r="31">
          <cell r="D31">
            <v>4500</v>
          </cell>
          <cell r="E31">
            <v>3678.7200000000003</v>
          </cell>
          <cell r="F31">
            <v>365595.80000000005</v>
          </cell>
        </row>
        <row r="37">
          <cell r="E37">
            <v>700</v>
          </cell>
          <cell r="F37">
            <v>99341.450000000012</v>
          </cell>
        </row>
      </sheetData>
      <sheetData sheetId="1"/>
      <sheetData sheetId="2"/>
      <sheetData sheetId="3"/>
      <sheetData sheetId="4"/>
      <sheetData sheetId="5">
        <row r="59">
          <cell r="F59">
            <v>64551.1</v>
          </cell>
        </row>
      </sheetData>
      <sheetData sheetId="6">
        <row r="63">
          <cell r="F63">
            <v>567888.1</v>
          </cell>
          <cell r="G63">
            <v>70000</v>
          </cell>
        </row>
      </sheetData>
      <sheetData sheetId="7">
        <row r="80">
          <cell r="F80">
            <v>53150.65</v>
          </cell>
          <cell r="G80">
            <v>1228.7</v>
          </cell>
        </row>
      </sheetData>
      <sheetData sheetId="8">
        <row r="103">
          <cell r="F103">
            <v>11352.730000000001</v>
          </cell>
          <cell r="G103">
            <v>70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одержание"/>
      <sheetName val="сводная "/>
      <sheetName val="здрав "/>
      <sheetName val="образование"/>
      <sheetName val="культура 1 квартал 2018 г."/>
      <sheetName val="молодежка 1 квартал 2019"/>
      <sheetName val="1спорт "/>
      <sheetName val="соцзащита 1-й кварт."/>
      <sheetName val="доступная "/>
      <sheetName val="Безопасность"/>
      <sheetName val="объекты соц.инф."/>
      <sheetName val="сел.х-во"/>
      <sheetName val="экология"/>
      <sheetName val="предприн."/>
      <sheetName val="потреб.рынок"/>
      <sheetName val="СМИ"/>
      <sheetName val="Информ.ресурсы"/>
      <sheetName val="МФЦ"/>
      <sheetName val="Муниципальное управление"/>
      <sheetName val="Разв. Инженерн. инфр"/>
      <sheetName val="Жилище"/>
      <sheetName val="Формирование  гор.среды"/>
      <sheetName val="ДМХ"/>
      <sheetName val="Архитектура"/>
      <sheetName val="строительство"/>
    </sheetNames>
    <sheetDataSet>
      <sheetData sheetId="0"/>
      <sheetData sheetId="1"/>
      <sheetData sheetId="2"/>
      <sheetData sheetId="3">
        <row r="61">
          <cell r="E61">
            <v>0</v>
          </cell>
        </row>
      </sheetData>
      <sheetData sheetId="4">
        <row r="81">
          <cell r="E81">
            <v>0</v>
          </cell>
        </row>
        <row r="90">
          <cell r="E90">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одержание"/>
      <sheetName val="сводная "/>
      <sheetName val="здрав "/>
      <sheetName val="культура "/>
      <sheetName val="образование "/>
      <sheetName val="соцзащита "/>
      <sheetName val="спорт "/>
      <sheetName val="сел.х-во"/>
      <sheetName val="экология"/>
      <sheetName val="Безопасность"/>
      <sheetName val="Жилище"/>
      <sheetName val="РИИиЭ (2)"/>
      <sheetName val="Предпринимательство"/>
      <sheetName val="Упр.имущ.и фин."/>
      <sheetName val="Разв.инст.гражд.общ."/>
      <sheetName val="ДТК (2)"/>
      <sheetName val="ДТК"/>
      <sheetName val="Цифр.мун.обр."/>
      <sheetName val="Архитектура"/>
      <sheetName val="ФСКГС"/>
      <sheetName val="строительство "/>
      <sheetName val="объекты "/>
      <sheetName val="Переселение"/>
    </sheetNames>
    <sheetDataSet>
      <sheetData sheetId="0" refreshError="1"/>
      <sheetData sheetId="1"/>
      <sheetData sheetId="2">
        <row r="20">
          <cell r="D20">
            <v>4860</v>
          </cell>
        </row>
      </sheetData>
      <sheetData sheetId="3">
        <row r="18">
          <cell r="D18">
            <v>26119.8</v>
          </cell>
        </row>
      </sheetData>
      <sheetData sheetId="4">
        <row r="34">
          <cell r="D34">
            <v>9253.48</v>
          </cell>
        </row>
      </sheetData>
      <sheetData sheetId="5">
        <row r="37">
          <cell r="D37">
            <v>133025.70000000001</v>
          </cell>
        </row>
      </sheetData>
      <sheetData sheetId="6">
        <row r="28">
          <cell r="D28">
            <v>255736</v>
          </cell>
        </row>
      </sheetData>
      <sheetData sheetId="7">
        <row r="15">
          <cell r="D15">
            <v>3956</v>
          </cell>
        </row>
      </sheetData>
      <sheetData sheetId="8">
        <row r="17">
          <cell r="D17">
            <v>66091.8</v>
          </cell>
        </row>
      </sheetData>
      <sheetData sheetId="9">
        <row r="70">
          <cell r="D70">
            <v>2399</v>
          </cell>
        </row>
      </sheetData>
      <sheetData sheetId="10">
        <row r="17">
          <cell r="D17">
            <v>3793</v>
          </cell>
        </row>
      </sheetData>
      <sheetData sheetId="11">
        <row r="13">
          <cell r="D13">
            <v>220</v>
          </cell>
        </row>
      </sheetData>
      <sheetData sheetId="12">
        <row r="46">
          <cell r="D46">
            <v>5890</v>
          </cell>
        </row>
      </sheetData>
      <sheetData sheetId="13">
        <row r="20">
          <cell r="D20">
            <v>15290</v>
          </cell>
        </row>
        <row r="52">
          <cell r="H52">
            <v>0</v>
          </cell>
        </row>
      </sheetData>
      <sheetData sheetId="14">
        <row r="33">
          <cell r="D33">
            <v>91628.299999999988</v>
          </cell>
        </row>
      </sheetData>
      <sheetData sheetId="15" refreshError="1"/>
      <sheetData sheetId="16">
        <row r="24">
          <cell r="D24">
            <v>38629</v>
          </cell>
        </row>
      </sheetData>
      <sheetData sheetId="17">
        <row r="36">
          <cell r="D36">
            <v>6998</v>
          </cell>
        </row>
      </sheetData>
      <sheetData sheetId="18">
        <row r="25">
          <cell r="D25">
            <v>2845</v>
          </cell>
        </row>
      </sheetData>
      <sheetData sheetId="19">
        <row r="31">
          <cell r="D31">
            <v>128878.8</v>
          </cell>
        </row>
      </sheetData>
      <sheetData sheetId="20">
        <row r="33">
          <cell r="D33">
            <v>1562905.3</v>
          </cell>
        </row>
      </sheetData>
      <sheetData sheetId="21" refreshError="1"/>
      <sheetData sheetId="22">
        <row r="48">
          <cell r="D48">
            <v>0</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old.mytyshi.ru/upload/medialibrary/fdd/01%20%D0%97%D0%B4%D1%80%D0%B0%D0%B2%D0%BE%D0%BE%D1%85%D1%80%D0%B0%D0%BD%D0%B5%D0%BD%D0%B8%D0%B5%204927%20%D0%BE%D1%82%2011.11.2019%20(%D0%B8%D0%B7%D0%BC.%20%D0%BE%D1%82%2010.09.2020%20%E2%84%96%203020).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O125"/>
  <sheetViews>
    <sheetView zoomScale="62" zoomScaleNormal="62" zoomScalePageLayoutView="40" workbookViewId="0">
      <pane ySplit="4" topLeftCell="A94" activePane="bottomLeft" state="frozen"/>
      <selection pane="bottomLeft" activeCell="Z101" sqref="Z101"/>
    </sheetView>
  </sheetViews>
  <sheetFormatPr defaultColWidth="17" defaultRowHeight="18" x14ac:dyDescent="0.25"/>
  <cols>
    <col min="1" max="1" width="10.85546875" style="28" customWidth="1"/>
    <col min="2" max="2" width="112.7109375" style="67" customWidth="1"/>
    <col min="3" max="3" width="21.5703125" style="127" customWidth="1"/>
    <col min="4" max="4" width="18.140625" style="130" hidden="1" customWidth="1"/>
    <col min="5" max="5" width="15.28515625" style="129" hidden="1" customWidth="1"/>
    <col min="6" max="6" width="17" style="129" hidden="1" customWidth="1"/>
    <col min="7" max="7" width="18" style="129" hidden="1" customWidth="1"/>
    <col min="8" max="8" width="16.28515625" style="129" hidden="1" customWidth="1"/>
    <col min="9" max="9" width="18.140625" style="4" hidden="1" customWidth="1"/>
    <col min="10" max="10" width="8.140625" style="4" hidden="1" customWidth="1"/>
    <col min="11" max="11" width="5" style="4" hidden="1" customWidth="1"/>
    <col min="12" max="12" width="21.85546875" style="4" bestFit="1" customWidth="1"/>
    <col min="13" max="14" width="19.85546875" style="129" bestFit="1" customWidth="1"/>
    <col min="15" max="256" width="17" style="129"/>
    <col min="257" max="257" width="10.85546875" style="129" customWidth="1"/>
    <col min="258" max="258" width="112.7109375" style="129" customWidth="1"/>
    <col min="259" max="259" width="24.42578125" style="129" customWidth="1"/>
    <col min="260" max="267" width="0" style="129" hidden="1" customWidth="1"/>
    <col min="268" max="268" width="21.85546875" style="129" bestFit="1" customWidth="1"/>
    <col min="269" max="270" width="19.85546875" style="129" bestFit="1" customWidth="1"/>
    <col min="271" max="512" width="17" style="129"/>
    <col min="513" max="513" width="10.85546875" style="129" customWidth="1"/>
    <col min="514" max="514" width="112.7109375" style="129" customWidth="1"/>
    <col min="515" max="515" width="24.42578125" style="129" customWidth="1"/>
    <col min="516" max="523" width="0" style="129" hidden="1" customWidth="1"/>
    <col min="524" max="524" width="21.85546875" style="129" bestFit="1" customWidth="1"/>
    <col min="525" max="526" width="19.85546875" style="129" bestFit="1" customWidth="1"/>
    <col min="527" max="768" width="17" style="129"/>
    <col min="769" max="769" width="10.85546875" style="129" customWidth="1"/>
    <col min="770" max="770" width="112.7109375" style="129" customWidth="1"/>
    <col min="771" max="771" width="24.42578125" style="129" customWidth="1"/>
    <col min="772" max="779" width="0" style="129" hidden="1" customWidth="1"/>
    <col min="780" max="780" width="21.85546875" style="129" bestFit="1" customWidth="1"/>
    <col min="781" max="782" width="19.85546875" style="129" bestFit="1" customWidth="1"/>
    <col min="783" max="1024" width="17" style="129"/>
    <col min="1025" max="1025" width="10.85546875" style="129" customWidth="1"/>
    <col min="1026" max="1026" width="112.7109375" style="129" customWidth="1"/>
    <col min="1027" max="1027" width="24.42578125" style="129" customWidth="1"/>
    <col min="1028" max="1035" width="0" style="129" hidden="1" customWidth="1"/>
    <col min="1036" max="1036" width="21.85546875" style="129" bestFit="1" customWidth="1"/>
    <col min="1037" max="1038" width="19.85546875" style="129" bestFit="1" customWidth="1"/>
    <col min="1039" max="1280" width="17" style="129"/>
    <col min="1281" max="1281" width="10.85546875" style="129" customWidth="1"/>
    <col min="1282" max="1282" width="112.7109375" style="129" customWidth="1"/>
    <col min="1283" max="1283" width="24.42578125" style="129" customWidth="1"/>
    <col min="1284" max="1291" width="0" style="129" hidden="1" customWidth="1"/>
    <col min="1292" max="1292" width="21.85546875" style="129" bestFit="1" customWidth="1"/>
    <col min="1293" max="1294" width="19.85546875" style="129" bestFit="1" customWidth="1"/>
    <col min="1295" max="1536" width="17" style="129"/>
    <col min="1537" max="1537" width="10.85546875" style="129" customWidth="1"/>
    <col min="1538" max="1538" width="112.7109375" style="129" customWidth="1"/>
    <col min="1539" max="1539" width="24.42578125" style="129" customWidth="1"/>
    <col min="1540" max="1547" width="0" style="129" hidden="1" customWidth="1"/>
    <col min="1548" max="1548" width="21.85546875" style="129" bestFit="1" customWidth="1"/>
    <col min="1549" max="1550" width="19.85546875" style="129" bestFit="1" customWidth="1"/>
    <col min="1551" max="1792" width="17" style="129"/>
    <col min="1793" max="1793" width="10.85546875" style="129" customWidth="1"/>
    <col min="1794" max="1794" width="112.7109375" style="129" customWidth="1"/>
    <col min="1795" max="1795" width="24.42578125" style="129" customWidth="1"/>
    <col min="1796" max="1803" width="0" style="129" hidden="1" customWidth="1"/>
    <col min="1804" max="1804" width="21.85546875" style="129" bestFit="1" customWidth="1"/>
    <col min="1805" max="1806" width="19.85546875" style="129" bestFit="1" customWidth="1"/>
    <col min="1807" max="2048" width="17" style="129"/>
    <col min="2049" max="2049" width="10.85546875" style="129" customWidth="1"/>
    <col min="2050" max="2050" width="112.7109375" style="129" customWidth="1"/>
    <col min="2051" max="2051" width="24.42578125" style="129" customWidth="1"/>
    <col min="2052" max="2059" width="0" style="129" hidden="1" customWidth="1"/>
    <col min="2060" max="2060" width="21.85546875" style="129" bestFit="1" customWidth="1"/>
    <col min="2061" max="2062" width="19.85546875" style="129" bestFit="1" customWidth="1"/>
    <col min="2063" max="2304" width="17" style="129"/>
    <col min="2305" max="2305" width="10.85546875" style="129" customWidth="1"/>
    <col min="2306" max="2306" width="112.7109375" style="129" customWidth="1"/>
    <col min="2307" max="2307" width="24.42578125" style="129" customWidth="1"/>
    <col min="2308" max="2315" width="0" style="129" hidden="1" customWidth="1"/>
    <col min="2316" max="2316" width="21.85546875" style="129" bestFit="1" customWidth="1"/>
    <col min="2317" max="2318" width="19.85546875" style="129" bestFit="1" customWidth="1"/>
    <col min="2319" max="2560" width="17" style="129"/>
    <col min="2561" max="2561" width="10.85546875" style="129" customWidth="1"/>
    <col min="2562" max="2562" width="112.7109375" style="129" customWidth="1"/>
    <col min="2563" max="2563" width="24.42578125" style="129" customWidth="1"/>
    <col min="2564" max="2571" width="0" style="129" hidden="1" customWidth="1"/>
    <col min="2572" max="2572" width="21.85546875" style="129" bestFit="1" customWidth="1"/>
    <col min="2573" max="2574" width="19.85546875" style="129" bestFit="1" customWidth="1"/>
    <col min="2575" max="2816" width="17" style="129"/>
    <col min="2817" max="2817" width="10.85546875" style="129" customWidth="1"/>
    <col min="2818" max="2818" width="112.7109375" style="129" customWidth="1"/>
    <col min="2819" max="2819" width="24.42578125" style="129" customWidth="1"/>
    <col min="2820" max="2827" width="0" style="129" hidden="1" customWidth="1"/>
    <col min="2828" max="2828" width="21.85546875" style="129" bestFit="1" customWidth="1"/>
    <col min="2829" max="2830" width="19.85546875" style="129" bestFit="1" customWidth="1"/>
    <col min="2831" max="3072" width="17" style="129"/>
    <col min="3073" max="3073" width="10.85546875" style="129" customWidth="1"/>
    <col min="3074" max="3074" width="112.7109375" style="129" customWidth="1"/>
    <col min="3075" max="3075" width="24.42578125" style="129" customWidth="1"/>
    <col min="3076" max="3083" width="0" style="129" hidden="1" customWidth="1"/>
    <col min="3084" max="3084" width="21.85546875" style="129" bestFit="1" customWidth="1"/>
    <col min="3085" max="3086" width="19.85546875" style="129" bestFit="1" customWidth="1"/>
    <col min="3087" max="3328" width="17" style="129"/>
    <col min="3329" max="3329" width="10.85546875" style="129" customWidth="1"/>
    <col min="3330" max="3330" width="112.7109375" style="129" customWidth="1"/>
    <col min="3331" max="3331" width="24.42578125" style="129" customWidth="1"/>
    <col min="3332" max="3339" width="0" style="129" hidden="1" customWidth="1"/>
    <col min="3340" max="3340" width="21.85546875" style="129" bestFit="1" customWidth="1"/>
    <col min="3341" max="3342" width="19.85546875" style="129" bestFit="1" customWidth="1"/>
    <col min="3343" max="3584" width="17" style="129"/>
    <col min="3585" max="3585" width="10.85546875" style="129" customWidth="1"/>
    <col min="3586" max="3586" width="112.7109375" style="129" customWidth="1"/>
    <col min="3587" max="3587" width="24.42578125" style="129" customWidth="1"/>
    <col min="3588" max="3595" width="0" style="129" hidden="1" customWidth="1"/>
    <col min="3596" max="3596" width="21.85546875" style="129" bestFit="1" customWidth="1"/>
    <col min="3597" max="3598" width="19.85546875" style="129" bestFit="1" customWidth="1"/>
    <col min="3599" max="3840" width="17" style="129"/>
    <col min="3841" max="3841" width="10.85546875" style="129" customWidth="1"/>
    <col min="3842" max="3842" width="112.7109375" style="129" customWidth="1"/>
    <col min="3843" max="3843" width="24.42578125" style="129" customWidth="1"/>
    <col min="3844" max="3851" width="0" style="129" hidden="1" customWidth="1"/>
    <col min="3852" max="3852" width="21.85546875" style="129" bestFit="1" customWidth="1"/>
    <col min="3853" max="3854" width="19.85546875" style="129" bestFit="1" customWidth="1"/>
    <col min="3855" max="4096" width="17" style="129"/>
    <col min="4097" max="4097" width="10.85546875" style="129" customWidth="1"/>
    <col min="4098" max="4098" width="112.7109375" style="129" customWidth="1"/>
    <col min="4099" max="4099" width="24.42578125" style="129" customWidth="1"/>
    <col min="4100" max="4107" width="0" style="129" hidden="1" customWidth="1"/>
    <col min="4108" max="4108" width="21.85546875" style="129" bestFit="1" customWidth="1"/>
    <col min="4109" max="4110" width="19.85546875" style="129" bestFit="1" customWidth="1"/>
    <col min="4111" max="4352" width="17" style="129"/>
    <col min="4353" max="4353" width="10.85546875" style="129" customWidth="1"/>
    <col min="4354" max="4354" width="112.7109375" style="129" customWidth="1"/>
    <col min="4355" max="4355" width="24.42578125" style="129" customWidth="1"/>
    <col min="4356" max="4363" width="0" style="129" hidden="1" customWidth="1"/>
    <col min="4364" max="4364" width="21.85546875" style="129" bestFit="1" customWidth="1"/>
    <col min="4365" max="4366" width="19.85546875" style="129" bestFit="1" customWidth="1"/>
    <col min="4367" max="4608" width="17" style="129"/>
    <col min="4609" max="4609" width="10.85546875" style="129" customWidth="1"/>
    <col min="4610" max="4610" width="112.7109375" style="129" customWidth="1"/>
    <col min="4611" max="4611" width="24.42578125" style="129" customWidth="1"/>
    <col min="4612" max="4619" width="0" style="129" hidden="1" customWidth="1"/>
    <col min="4620" max="4620" width="21.85546875" style="129" bestFit="1" customWidth="1"/>
    <col min="4621" max="4622" width="19.85546875" style="129" bestFit="1" customWidth="1"/>
    <col min="4623" max="4864" width="17" style="129"/>
    <col min="4865" max="4865" width="10.85546875" style="129" customWidth="1"/>
    <col min="4866" max="4866" width="112.7109375" style="129" customWidth="1"/>
    <col min="4867" max="4867" width="24.42578125" style="129" customWidth="1"/>
    <col min="4868" max="4875" width="0" style="129" hidden="1" customWidth="1"/>
    <col min="4876" max="4876" width="21.85546875" style="129" bestFit="1" customWidth="1"/>
    <col min="4877" max="4878" width="19.85546875" style="129" bestFit="1" customWidth="1"/>
    <col min="4879" max="5120" width="17" style="129"/>
    <col min="5121" max="5121" width="10.85546875" style="129" customWidth="1"/>
    <col min="5122" max="5122" width="112.7109375" style="129" customWidth="1"/>
    <col min="5123" max="5123" width="24.42578125" style="129" customWidth="1"/>
    <col min="5124" max="5131" width="0" style="129" hidden="1" customWidth="1"/>
    <col min="5132" max="5132" width="21.85546875" style="129" bestFit="1" customWidth="1"/>
    <col min="5133" max="5134" width="19.85546875" style="129" bestFit="1" customWidth="1"/>
    <col min="5135" max="5376" width="17" style="129"/>
    <col min="5377" max="5377" width="10.85546875" style="129" customWidth="1"/>
    <col min="5378" max="5378" width="112.7109375" style="129" customWidth="1"/>
    <col min="5379" max="5379" width="24.42578125" style="129" customWidth="1"/>
    <col min="5380" max="5387" width="0" style="129" hidden="1" customWidth="1"/>
    <col min="5388" max="5388" width="21.85546875" style="129" bestFit="1" customWidth="1"/>
    <col min="5389" max="5390" width="19.85546875" style="129" bestFit="1" customWidth="1"/>
    <col min="5391" max="5632" width="17" style="129"/>
    <col min="5633" max="5633" width="10.85546875" style="129" customWidth="1"/>
    <col min="5634" max="5634" width="112.7109375" style="129" customWidth="1"/>
    <col min="5635" max="5635" width="24.42578125" style="129" customWidth="1"/>
    <col min="5636" max="5643" width="0" style="129" hidden="1" customWidth="1"/>
    <col min="5644" max="5644" width="21.85546875" style="129" bestFit="1" customWidth="1"/>
    <col min="5645" max="5646" width="19.85546875" style="129" bestFit="1" customWidth="1"/>
    <col min="5647" max="5888" width="17" style="129"/>
    <col min="5889" max="5889" width="10.85546875" style="129" customWidth="1"/>
    <col min="5890" max="5890" width="112.7109375" style="129" customWidth="1"/>
    <col min="5891" max="5891" width="24.42578125" style="129" customWidth="1"/>
    <col min="5892" max="5899" width="0" style="129" hidden="1" customWidth="1"/>
    <col min="5900" max="5900" width="21.85546875" style="129" bestFit="1" customWidth="1"/>
    <col min="5901" max="5902" width="19.85546875" style="129" bestFit="1" customWidth="1"/>
    <col min="5903" max="6144" width="17" style="129"/>
    <col min="6145" max="6145" width="10.85546875" style="129" customWidth="1"/>
    <col min="6146" max="6146" width="112.7109375" style="129" customWidth="1"/>
    <col min="6147" max="6147" width="24.42578125" style="129" customWidth="1"/>
    <col min="6148" max="6155" width="0" style="129" hidden="1" customWidth="1"/>
    <col min="6156" max="6156" width="21.85546875" style="129" bestFit="1" customWidth="1"/>
    <col min="6157" max="6158" width="19.85546875" style="129" bestFit="1" customWidth="1"/>
    <col min="6159" max="6400" width="17" style="129"/>
    <col min="6401" max="6401" width="10.85546875" style="129" customWidth="1"/>
    <col min="6402" max="6402" width="112.7109375" style="129" customWidth="1"/>
    <col min="6403" max="6403" width="24.42578125" style="129" customWidth="1"/>
    <col min="6404" max="6411" width="0" style="129" hidden="1" customWidth="1"/>
    <col min="6412" max="6412" width="21.85546875" style="129" bestFit="1" customWidth="1"/>
    <col min="6413" max="6414" width="19.85546875" style="129" bestFit="1" customWidth="1"/>
    <col min="6415" max="6656" width="17" style="129"/>
    <col min="6657" max="6657" width="10.85546875" style="129" customWidth="1"/>
    <col min="6658" max="6658" width="112.7109375" style="129" customWidth="1"/>
    <col min="6659" max="6659" width="24.42578125" style="129" customWidth="1"/>
    <col min="6660" max="6667" width="0" style="129" hidden="1" customWidth="1"/>
    <col min="6668" max="6668" width="21.85546875" style="129" bestFit="1" customWidth="1"/>
    <col min="6669" max="6670" width="19.85546875" style="129" bestFit="1" customWidth="1"/>
    <col min="6671" max="6912" width="17" style="129"/>
    <col min="6913" max="6913" width="10.85546875" style="129" customWidth="1"/>
    <col min="6914" max="6914" width="112.7109375" style="129" customWidth="1"/>
    <col min="6915" max="6915" width="24.42578125" style="129" customWidth="1"/>
    <col min="6916" max="6923" width="0" style="129" hidden="1" customWidth="1"/>
    <col min="6924" max="6924" width="21.85546875" style="129" bestFit="1" customWidth="1"/>
    <col min="6925" max="6926" width="19.85546875" style="129" bestFit="1" customWidth="1"/>
    <col min="6927" max="7168" width="17" style="129"/>
    <col min="7169" max="7169" width="10.85546875" style="129" customWidth="1"/>
    <col min="7170" max="7170" width="112.7109375" style="129" customWidth="1"/>
    <col min="7171" max="7171" width="24.42578125" style="129" customWidth="1"/>
    <col min="7172" max="7179" width="0" style="129" hidden="1" customWidth="1"/>
    <col min="7180" max="7180" width="21.85546875" style="129" bestFit="1" customWidth="1"/>
    <col min="7181" max="7182" width="19.85546875" style="129" bestFit="1" customWidth="1"/>
    <col min="7183" max="7424" width="17" style="129"/>
    <col min="7425" max="7425" width="10.85546875" style="129" customWidth="1"/>
    <col min="7426" max="7426" width="112.7109375" style="129" customWidth="1"/>
    <col min="7427" max="7427" width="24.42578125" style="129" customWidth="1"/>
    <col min="7428" max="7435" width="0" style="129" hidden="1" customWidth="1"/>
    <col min="7436" max="7436" width="21.85546875" style="129" bestFit="1" customWidth="1"/>
    <col min="7437" max="7438" width="19.85546875" style="129" bestFit="1" customWidth="1"/>
    <col min="7439" max="7680" width="17" style="129"/>
    <col min="7681" max="7681" width="10.85546875" style="129" customWidth="1"/>
    <col min="7682" max="7682" width="112.7109375" style="129" customWidth="1"/>
    <col min="7683" max="7683" width="24.42578125" style="129" customWidth="1"/>
    <col min="7684" max="7691" width="0" style="129" hidden="1" customWidth="1"/>
    <col min="7692" max="7692" width="21.85546875" style="129" bestFit="1" customWidth="1"/>
    <col min="7693" max="7694" width="19.85546875" style="129" bestFit="1" customWidth="1"/>
    <col min="7695" max="7936" width="17" style="129"/>
    <col min="7937" max="7937" width="10.85546875" style="129" customWidth="1"/>
    <col min="7938" max="7938" width="112.7109375" style="129" customWidth="1"/>
    <col min="7939" max="7939" width="24.42578125" style="129" customWidth="1"/>
    <col min="7940" max="7947" width="0" style="129" hidden="1" customWidth="1"/>
    <col min="7948" max="7948" width="21.85546875" style="129" bestFit="1" customWidth="1"/>
    <col min="7949" max="7950" width="19.85546875" style="129" bestFit="1" customWidth="1"/>
    <col min="7951" max="8192" width="17" style="129"/>
    <col min="8193" max="8193" width="10.85546875" style="129" customWidth="1"/>
    <col min="8194" max="8194" width="112.7109375" style="129" customWidth="1"/>
    <col min="8195" max="8195" width="24.42578125" style="129" customWidth="1"/>
    <col min="8196" max="8203" width="0" style="129" hidden="1" customWidth="1"/>
    <col min="8204" max="8204" width="21.85546875" style="129" bestFit="1" customWidth="1"/>
    <col min="8205" max="8206" width="19.85546875" style="129" bestFit="1" customWidth="1"/>
    <col min="8207" max="8448" width="17" style="129"/>
    <col min="8449" max="8449" width="10.85546875" style="129" customWidth="1"/>
    <col min="8450" max="8450" width="112.7109375" style="129" customWidth="1"/>
    <col min="8451" max="8451" width="24.42578125" style="129" customWidth="1"/>
    <col min="8452" max="8459" width="0" style="129" hidden="1" customWidth="1"/>
    <col min="8460" max="8460" width="21.85546875" style="129" bestFit="1" customWidth="1"/>
    <col min="8461" max="8462" width="19.85546875" style="129" bestFit="1" customWidth="1"/>
    <col min="8463" max="8704" width="17" style="129"/>
    <col min="8705" max="8705" width="10.85546875" style="129" customWidth="1"/>
    <col min="8706" max="8706" width="112.7109375" style="129" customWidth="1"/>
    <col min="8707" max="8707" width="24.42578125" style="129" customWidth="1"/>
    <col min="8708" max="8715" width="0" style="129" hidden="1" customWidth="1"/>
    <col min="8716" max="8716" width="21.85546875" style="129" bestFit="1" customWidth="1"/>
    <col min="8717" max="8718" width="19.85546875" style="129" bestFit="1" customWidth="1"/>
    <col min="8719" max="8960" width="17" style="129"/>
    <col min="8961" max="8961" width="10.85546875" style="129" customWidth="1"/>
    <col min="8962" max="8962" width="112.7109375" style="129" customWidth="1"/>
    <col min="8963" max="8963" width="24.42578125" style="129" customWidth="1"/>
    <col min="8964" max="8971" width="0" style="129" hidden="1" customWidth="1"/>
    <col min="8972" max="8972" width="21.85546875" style="129" bestFit="1" customWidth="1"/>
    <col min="8973" max="8974" width="19.85546875" style="129" bestFit="1" customWidth="1"/>
    <col min="8975" max="9216" width="17" style="129"/>
    <col min="9217" max="9217" width="10.85546875" style="129" customWidth="1"/>
    <col min="9218" max="9218" width="112.7109375" style="129" customWidth="1"/>
    <col min="9219" max="9219" width="24.42578125" style="129" customWidth="1"/>
    <col min="9220" max="9227" width="0" style="129" hidden="1" customWidth="1"/>
    <col min="9228" max="9228" width="21.85546875" style="129" bestFit="1" customWidth="1"/>
    <col min="9229" max="9230" width="19.85546875" style="129" bestFit="1" customWidth="1"/>
    <col min="9231" max="9472" width="17" style="129"/>
    <col min="9473" max="9473" width="10.85546875" style="129" customWidth="1"/>
    <col min="9474" max="9474" width="112.7109375" style="129" customWidth="1"/>
    <col min="9475" max="9475" width="24.42578125" style="129" customWidth="1"/>
    <col min="9476" max="9483" width="0" style="129" hidden="1" customWidth="1"/>
    <col min="9484" max="9484" width="21.85546875" style="129" bestFit="1" customWidth="1"/>
    <col min="9485" max="9486" width="19.85546875" style="129" bestFit="1" customWidth="1"/>
    <col min="9487" max="9728" width="17" style="129"/>
    <col min="9729" max="9729" width="10.85546875" style="129" customWidth="1"/>
    <col min="9730" max="9730" width="112.7109375" style="129" customWidth="1"/>
    <col min="9731" max="9731" width="24.42578125" style="129" customWidth="1"/>
    <col min="9732" max="9739" width="0" style="129" hidden="1" customWidth="1"/>
    <col min="9740" max="9740" width="21.85546875" style="129" bestFit="1" customWidth="1"/>
    <col min="9741" max="9742" width="19.85546875" style="129" bestFit="1" customWidth="1"/>
    <col min="9743" max="9984" width="17" style="129"/>
    <col min="9985" max="9985" width="10.85546875" style="129" customWidth="1"/>
    <col min="9986" max="9986" width="112.7109375" style="129" customWidth="1"/>
    <col min="9987" max="9987" width="24.42578125" style="129" customWidth="1"/>
    <col min="9988" max="9995" width="0" style="129" hidden="1" customWidth="1"/>
    <col min="9996" max="9996" width="21.85546875" style="129" bestFit="1" customWidth="1"/>
    <col min="9997" max="9998" width="19.85546875" style="129" bestFit="1" customWidth="1"/>
    <col min="9999" max="10240" width="17" style="129"/>
    <col min="10241" max="10241" width="10.85546875" style="129" customWidth="1"/>
    <col min="10242" max="10242" width="112.7109375" style="129" customWidth="1"/>
    <col min="10243" max="10243" width="24.42578125" style="129" customWidth="1"/>
    <col min="10244" max="10251" width="0" style="129" hidden="1" customWidth="1"/>
    <col min="10252" max="10252" width="21.85546875" style="129" bestFit="1" customWidth="1"/>
    <col min="10253" max="10254" width="19.85546875" style="129" bestFit="1" customWidth="1"/>
    <col min="10255" max="10496" width="17" style="129"/>
    <col min="10497" max="10497" width="10.85546875" style="129" customWidth="1"/>
    <col min="10498" max="10498" width="112.7109375" style="129" customWidth="1"/>
    <col min="10499" max="10499" width="24.42578125" style="129" customWidth="1"/>
    <col min="10500" max="10507" width="0" style="129" hidden="1" customWidth="1"/>
    <col min="10508" max="10508" width="21.85546875" style="129" bestFit="1" customWidth="1"/>
    <col min="10509" max="10510" width="19.85546875" style="129" bestFit="1" customWidth="1"/>
    <col min="10511" max="10752" width="17" style="129"/>
    <col min="10753" max="10753" width="10.85546875" style="129" customWidth="1"/>
    <col min="10754" max="10754" width="112.7109375" style="129" customWidth="1"/>
    <col min="10755" max="10755" width="24.42578125" style="129" customWidth="1"/>
    <col min="10756" max="10763" width="0" style="129" hidden="1" customWidth="1"/>
    <col min="10764" max="10764" width="21.85546875" style="129" bestFit="1" customWidth="1"/>
    <col min="10765" max="10766" width="19.85546875" style="129" bestFit="1" customWidth="1"/>
    <col min="10767" max="11008" width="17" style="129"/>
    <col min="11009" max="11009" width="10.85546875" style="129" customWidth="1"/>
    <col min="11010" max="11010" width="112.7109375" style="129" customWidth="1"/>
    <col min="11011" max="11011" width="24.42578125" style="129" customWidth="1"/>
    <col min="11012" max="11019" width="0" style="129" hidden="1" customWidth="1"/>
    <col min="11020" max="11020" width="21.85546875" style="129" bestFit="1" customWidth="1"/>
    <col min="11021" max="11022" width="19.85546875" style="129" bestFit="1" customWidth="1"/>
    <col min="11023" max="11264" width="17" style="129"/>
    <col min="11265" max="11265" width="10.85546875" style="129" customWidth="1"/>
    <col min="11266" max="11266" width="112.7109375" style="129" customWidth="1"/>
    <col min="11267" max="11267" width="24.42578125" style="129" customWidth="1"/>
    <col min="11268" max="11275" width="0" style="129" hidden="1" customWidth="1"/>
    <col min="11276" max="11276" width="21.85546875" style="129" bestFit="1" customWidth="1"/>
    <col min="11277" max="11278" width="19.85546875" style="129" bestFit="1" customWidth="1"/>
    <col min="11279" max="11520" width="17" style="129"/>
    <col min="11521" max="11521" width="10.85546875" style="129" customWidth="1"/>
    <col min="11522" max="11522" width="112.7109375" style="129" customWidth="1"/>
    <col min="11523" max="11523" width="24.42578125" style="129" customWidth="1"/>
    <col min="11524" max="11531" width="0" style="129" hidden="1" customWidth="1"/>
    <col min="11532" max="11532" width="21.85546875" style="129" bestFit="1" customWidth="1"/>
    <col min="11533" max="11534" width="19.85546875" style="129" bestFit="1" customWidth="1"/>
    <col min="11535" max="11776" width="17" style="129"/>
    <col min="11777" max="11777" width="10.85546875" style="129" customWidth="1"/>
    <col min="11778" max="11778" width="112.7109375" style="129" customWidth="1"/>
    <col min="11779" max="11779" width="24.42578125" style="129" customWidth="1"/>
    <col min="11780" max="11787" width="0" style="129" hidden="1" customWidth="1"/>
    <col min="11788" max="11788" width="21.85546875" style="129" bestFit="1" customWidth="1"/>
    <col min="11789" max="11790" width="19.85546875" style="129" bestFit="1" customWidth="1"/>
    <col min="11791" max="12032" width="17" style="129"/>
    <col min="12033" max="12033" width="10.85546875" style="129" customWidth="1"/>
    <col min="12034" max="12034" width="112.7109375" style="129" customWidth="1"/>
    <col min="12035" max="12035" width="24.42578125" style="129" customWidth="1"/>
    <col min="12036" max="12043" width="0" style="129" hidden="1" customWidth="1"/>
    <col min="12044" max="12044" width="21.85546875" style="129" bestFit="1" customWidth="1"/>
    <col min="12045" max="12046" width="19.85546875" style="129" bestFit="1" customWidth="1"/>
    <col min="12047" max="12288" width="17" style="129"/>
    <col min="12289" max="12289" width="10.85546875" style="129" customWidth="1"/>
    <col min="12290" max="12290" width="112.7109375" style="129" customWidth="1"/>
    <col min="12291" max="12291" width="24.42578125" style="129" customWidth="1"/>
    <col min="12292" max="12299" width="0" style="129" hidden="1" customWidth="1"/>
    <col min="12300" max="12300" width="21.85546875" style="129" bestFit="1" customWidth="1"/>
    <col min="12301" max="12302" width="19.85546875" style="129" bestFit="1" customWidth="1"/>
    <col min="12303" max="12544" width="17" style="129"/>
    <col min="12545" max="12545" width="10.85546875" style="129" customWidth="1"/>
    <col min="12546" max="12546" width="112.7109375" style="129" customWidth="1"/>
    <col min="12547" max="12547" width="24.42578125" style="129" customWidth="1"/>
    <col min="12548" max="12555" width="0" style="129" hidden="1" customWidth="1"/>
    <col min="12556" max="12556" width="21.85546875" style="129" bestFit="1" customWidth="1"/>
    <col min="12557" max="12558" width="19.85546875" style="129" bestFit="1" customWidth="1"/>
    <col min="12559" max="12800" width="17" style="129"/>
    <col min="12801" max="12801" width="10.85546875" style="129" customWidth="1"/>
    <col min="12802" max="12802" width="112.7109375" style="129" customWidth="1"/>
    <col min="12803" max="12803" width="24.42578125" style="129" customWidth="1"/>
    <col min="12804" max="12811" width="0" style="129" hidden="1" customWidth="1"/>
    <col min="12812" max="12812" width="21.85546875" style="129" bestFit="1" customWidth="1"/>
    <col min="12813" max="12814" width="19.85546875" style="129" bestFit="1" customWidth="1"/>
    <col min="12815" max="13056" width="17" style="129"/>
    <col min="13057" max="13057" width="10.85546875" style="129" customWidth="1"/>
    <col min="13058" max="13058" width="112.7109375" style="129" customWidth="1"/>
    <col min="13059" max="13059" width="24.42578125" style="129" customWidth="1"/>
    <col min="13060" max="13067" width="0" style="129" hidden="1" customWidth="1"/>
    <col min="13068" max="13068" width="21.85546875" style="129" bestFit="1" customWidth="1"/>
    <col min="13069" max="13070" width="19.85546875" style="129" bestFit="1" customWidth="1"/>
    <col min="13071" max="13312" width="17" style="129"/>
    <col min="13313" max="13313" width="10.85546875" style="129" customWidth="1"/>
    <col min="13314" max="13314" width="112.7109375" style="129" customWidth="1"/>
    <col min="13315" max="13315" width="24.42578125" style="129" customWidth="1"/>
    <col min="13316" max="13323" width="0" style="129" hidden="1" customWidth="1"/>
    <col min="13324" max="13324" width="21.85546875" style="129" bestFit="1" customWidth="1"/>
    <col min="13325" max="13326" width="19.85546875" style="129" bestFit="1" customWidth="1"/>
    <col min="13327" max="13568" width="17" style="129"/>
    <col min="13569" max="13569" width="10.85546875" style="129" customWidth="1"/>
    <col min="13570" max="13570" width="112.7109375" style="129" customWidth="1"/>
    <col min="13571" max="13571" width="24.42578125" style="129" customWidth="1"/>
    <col min="13572" max="13579" width="0" style="129" hidden="1" customWidth="1"/>
    <col min="13580" max="13580" width="21.85546875" style="129" bestFit="1" customWidth="1"/>
    <col min="13581" max="13582" width="19.85546875" style="129" bestFit="1" customWidth="1"/>
    <col min="13583" max="13824" width="17" style="129"/>
    <col min="13825" max="13825" width="10.85546875" style="129" customWidth="1"/>
    <col min="13826" max="13826" width="112.7109375" style="129" customWidth="1"/>
    <col min="13827" max="13827" width="24.42578125" style="129" customWidth="1"/>
    <col min="13828" max="13835" width="0" style="129" hidden="1" customWidth="1"/>
    <col min="13836" max="13836" width="21.85546875" style="129" bestFit="1" customWidth="1"/>
    <col min="13837" max="13838" width="19.85546875" style="129" bestFit="1" customWidth="1"/>
    <col min="13839" max="14080" width="17" style="129"/>
    <col min="14081" max="14081" width="10.85546875" style="129" customWidth="1"/>
    <col min="14082" max="14082" width="112.7109375" style="129" customWidth="1"/>
    <col min="14083" max="14083" width="24.42578125" style="129" customWidth="1"/>
    <col min="14084" max="14091" width="0" style="129" hidden="1" customWidth="1"/>
    <col min="14092" max="14092" width="21.85546875" style="129" bestFit="1" customWidth="1"/>
    <col min="14093" max="14094" width="19.85546875" style="129" bestFit="1" customWidth="1"/>
    <col min="14095" max="14336" width="17" style="129"/>
    <col min="14337" max="14337" width="10.85546875" style="129" customWidth="1"/>
    <col min="14338" max="14338" width="112.7109375" style="129" customWidth="1"/>
    <col min="14339" max="14339" width="24.42578125" style="129" customWidth="1"/>
    <col min="14340" max="14347" width="0" style="129" hidden="1" customWidth="1"/>
    <col min="14348" max="14348" width="21.85546875" style="129" bestFit="1" customWidth="1"/>
    <col min="14349" max="14350" width="19.85546875" style="129" bestFit="1" customWidth="1"/>
    <col min="14351" max="14592" width="17" style="129"/>
    <col min="14593" max="14593" width="10.85546875" style="129" customWidth="1"/>
    <col min="14594" max="14594" width="112.7109375" style="129" customWidth="1"/>
    <col min="14595" max="14595" width="24.42578125" style="129" customWidth="1"/>
    <col min="14596" max="14603" width="0" style="129" hidden="1" customWidth="1"/>
    <col min="14604" max="14604" width="21.85546875" style="129" bestFit="1" customWidth="1"/>
    <col min="14605" max="14606" width="19.85546875" style="129" bestFit="1" customWidth="1"/>
    <col min="14607" max="14848" width="17" style="129"/>
    <col min="14849" max="14849" width="10.85546875" style="129" customWidth="1"/>
    <col min="14850" max="14850" width="112.7109375" style="129" customWidth="1"/>
    <col min="14851" max="14851" width="24.42578125" style="129" customWidth="1"/>
    <col min="14852" max="14859" width="0" style="129" hidden="1" customWidth="1"/>
    <col min="14860" max="14860" width="21.85546875" style="129" bestFit="1" customWidth="1"/>
    <col min="14861" max="14862" width="19.85546875" style="129" bestFit="1" customWidth="1"/>
    <col min="14863" max="15104" width="17" style="129"/>
    <col min="15105" max="15105" width="10.85546875" style="129" customWidth="1"/>
    <col min="15106" max="15106" width="112.7109375" style="129" customWidth="1"/>
    <col min="15107" max="15107" width="24.42578125" style="129" customWidth="1"/>
    <col min="15108" max="15115" width="0" style="129" hidden="1" customWidth="1"/>
    <col min="15116" max="15116" width="21.85546875" style="129" bestFit="1" customWidth="1"/>
    <col min="15117" max="15118" width="19.85546875" style="129" bestFit="1" customWidth="1"/>
    <col min="15119" max="15360" width="17" style="129"/>
    <col min="15361" max="15361" width="10.85546875" style="129" customWidth="1"/>
    <col min="15362" max="15362" width="112.7109375" style="129" customWidth="1"/>
    <col min="15363" max="15363" width="24.42578125" style="129" customWidth="1"/>
    <col min="15364" max="15371" width="0" style="129" hidden="1" customWidth="1"/>
    <col min="15372" max="15372" width="21.85546875" style="129" bestFit="1" customWidth="1"/>
    <col min="15373" max="15374" width="19.85546875" style="129" bestFit="1" customWidth="1"/>
    <col min="15375" max="15616" width="17" style="129"/>
    <col min="15617" max="15617" width="10.85546875" style="129" customWidth="1"/>
    <col min="15618" max="15618" width="112.7109375" style="129" customWidth="1"/>
    <col min="15619" max="15619" width="24.42578125" style="129" customWidth="1"/>
    <col min="15620" max="15627" width="0" style="129" hidden="1" customWidth="1"/>
    <col min="15628" max="15628" width="21.85546875" style="129" bestFit="1" customWidth="1"/>
    <col min="15629" max="15630" width="19.85546875" style="129" bestFit="1" customWidth="1"/>
    <col min="15631" max="15872" width="17" style="129"/>
    <col min="15873" max="15873" width="10.85546875" style="129" customWidth="1"/>
    <col min="15874" max="15874" width="112.7109375" style="129" customWidth="1"/>
    <col min="15875" max="15875" width="24.42578125" style="129" customWidth="1"/>
    <col min="15876" max="15883" width="0" style="129" hidden="1" customWidth="1"/>
    <col min="15884" max="15884" width="21.85546875" style="129" bestFit="1" customWidth="1"/>
    <col min="15885" max="15886" width="19.85546875" style="129" bestFit="1" customWidth="1"/>
    <col min="15887" max="16128" width="17" style="129"/>
    <col min="16129" max="16129" width="10.85546875" style="129" customWidth="1"/>
    <col min="16130" max="16130" width="112.7109375" style="129" customWidth="1"/>
    <col min="16131" max="16131" width="24.42578125" style="129" customWidth="1"/>
    <col min="16132" max="16139" width="0" style="129" hidden="1" customWidth="1"/>
    <col min="16140" max="16140" width="21.85546875" style="129" bestFit="1" customWidth="1"/>
    <col min="16141" max="16142" width="19.85546875" style="129" bestFit="1" customWidth="1"/>
    <col min="16143" max="16384" width="17" style="129"/>
  </cols>
  <sheetData>
    <row r="1" spans="1:14" x14ac:dyDescent="0.25">
      <c r="D1" s="128"/>
    </row>
    <row r="2" spans="1:14" ht="18.75" x14ac:dyDescent="0.25">
      <c r="A2" s="1824" t="s">
        <v>393</v>
      </c>
      <c r="B2" s="1824"/>
      <c r="C2" s="1824"/>
      <c r="D2" s="128"/>
    </row>
    <row r="3" spans="1:14" s="130" customFormat="1" ht="16.5" customHeight="1" x14ac:dyDescent="0.25">
      <c r="A3" s="1825"/>
      <c r="B3" s="1825"/>
      <c r="C3" s="1825"/>
      <c r="D3" s="1825"/>
      <c r="E3" s="1825"/>
      <c r="F3" s="1825"/>
      <c r="G3" s="1825"/>
      <c r="H3" s="1825"/>
      <c r="I3" s="1825"/>
      <c r="J3" s="1825"/>
    </row>
    <row r="4" spans="1:14" s="28" customFormat="1" ht="30.75" customHeight="1" x14ac:dyDescent="0.25">
      <c r="A4" s="307" t="s">
        <v>1</v>
      </c>
      <c r="B4" s="307" t="s">
        <v>394</v>
      </c>
      <c r="C4" s="308" t="s">
        <v>395</v>
      </c>
      <c r="D4" s="1826" t="s">
        <v>116</v>
      </c>
      <c r="E4" s="1827"/>
      <c r="F4" s="1827"/>
      <c r="G4" s="1827"/>
      <c r="H4" s="1827"/>
      <c r="I4" s="1828" t="s">
        <v>117</v>
      </c>
      <c r="J4" s="1828"/>
      <c r="K4" s="188"/>
      <c r="L4" s="188"/>
    </row>
    <row r="5" spans="1:14" s="28" customFormat="1" ht="46.5" customHeight="1" x14ac:dyDescent="0.25">
      <c r="A5" s="307"/>
      <c r="B5" s="309" t="s">
        <v>1247</v>
      </c>
      <c r="C5" s="310" t="s">
        <v>1231</v>
      </c>
      <c r="D5" s="184"/>
      <c r="E5" s="185"/>
      <c r="F5" s="185"/>
      <c r="G5" s="185"/>
      <c r="H5" s="185"/>
      <c r="I5" s="186"/>
      <c r="J5" s="186"/>
      <c r="K5" s="188"/>
      <c r="L5" s="188"/>
    </row>
    <row r="6" spans="1:14" s="28" customFormat="1" ht="29.25" customHeight="1" x14ac:dyDescent="0.25">
      <c r="A6" s="307"/>
      <c r="B6" s="311" t="s">
        <v>396</v>
      </c>
      <c r="C6" s="312" t="s">
        <v>2645</v>
      </c>
      <c r="D6" s="184"/>
      <c r="E6" s="185"/>
      <c r="F6" s="185"/>
      <c r="G6" s="185"/>
      <c r="H6" s="185"/>
      <c r="I6" s="186"/>
      <c r="J6" s="186"/>
      <c r="K6" s="188"/>
      <c r="L6" s="188"/>
    </row>
    <row r="7" spans="1:14" s="130" customFormat="1" ht="24.75" customHeight="1" x14ac:dyDescent="0.25">
      <c r="A7" s="313" t="s">
        <v>10</v>
      </c>
      <c r="B7" s="314" t="s">
        <v>124</v>
      </c>
      <c r="C7" s="312" t="s">
        <v>2648</v>
      </c>
      <c r="D7" s="131">
        <f>E7+F7+G7+H7</f>
        <v>359459.9</v>
      </c>
      <c r="E7" s="132">
        <v>0</v>
      </c>
      <c r="F7" s="132">
        <f>'[1]сводная '!$E$5</f>
        <v>304459.90000000002</v>
      </c>
      <c r="G7" s="132">
        <v>55000</v>
      </c>
      <c r="H7" s="133">
        <v>0</v>
      </c>
      <c r="I7" s="131" t="e">
        <f>C7-D7</f>
        <v>#VALUE!</v>
      </c>
      <c r="J7" s="131" t="e">
        <f>#REF!-G7</f>
        <v>#REF!</v>
      </c>
      <c r="L7" s="134"/>
    </row>
    <row r="8" spans="1:14" s="130" customFormat="1" ht="41.25" customHeight="1" x14ac:dyDescent="0.25">
      <c r="A8" s="315" t="s">
        <v>12</v>
      </c>
      <c r="B8" s="316" t="s">
        <v>127</v>
      </c>
      <c r="C8" s="315" t="s">
        <v>2647</v>
      </c>
      <c r="D8" s="131"/>
      <c r="E8" s="132"/>
      <c r="F8" s="132"/>
      <c r="G8" s="132"/>
      <c r="H8" s="133"/>
      <c r="I8" s="131"/>
      <c r="J8" s="131"/>
      <c r="L8" s="134"/>
    </row>
    <row r="9" spans="1:14" s="130" customFormat="1" ht="37.5" customHeight="1" x14ac:dyDescent="0.25">
      <c r="A9" s="315" t="s">
        <v>13</v>
      </c>
      <c r="B9" s="316" t="s">
        <v>128</v>
      </c>
      <c r="C9" s="315" t="s">
        <v>2646</v>
      </c>
      <c r="D9" s="131"/>
      <c r="E9" s="132"/>
      <c r="F9" s="132"/>
      <c r="G9" s="132"/>
      <c r="H9" s="133"/>
      <c r="I9" s="131"/>
      <c r="J9" s="131"/>
      <c r="L9" s="134"/>
    </row>
    <row r="10" spans="1:14" s="130" customFormat="1" ht="21.75" customHeight="1" x14ac:dyDescent="0.25">
      <c r="A10" s="315"/>
      <c r="B10" s="317" t="s">
        <v>1232</v>
      </c>
      <c r="C10" s="315" t="s">
        <v>1233</v>
      </c>
      <c r="D10" s="131"/>
      <c r="E10" s="132"/>
      <c r="F10" s="132"/>
      <c r="G10" s="132"/>
      <c r="H10" s="133"/>
      <c r="I10" s="131"/>
      <c r="J10" s="131"/>
      <c r="L10" s="134"/>
    </row>
    <row r="11" spans="1:14" s="130" customFormat="1" ht="18.75" x14ac:dyDescent="0.25">
      <c r="A11" s="313" t="s">
        <v>14</v>
      </c>
      <c r="B11" s="314" t="s">
        <v>129</v>
      </c>
      <c r="C11" s="312" t="s">
        <v>1234</v>
      </c>
      <c r="D11" s="135" t="e">
        <f>E11+F11+G11+H11</f>
        <v>#REF!</v>
      </c>
      <c r="E11" s="136" t="e">
        <f>E12+E13+E14+#REF!+E16+#REF!</f>
        <v>#REF!</v>
      </c>
      <c r="F11" s="136" t="e">
        <f>F12+F13+F14+#REF!+F16+#REF!</f>
        <v>#REF!</v>
      </c>
      <c r="G11" s="136" t="e">
        <f>G12+G13+G14+#REF!+G16+#REF!</f>
        <v>#REF!</v>
      </c>
      <c r="H11" s="137" t="e">
        <f>H12+H13+H14+#REF!+H16+#REF!</f>
        <v>#REF!</v>
      </c>
      <c r="I11" s="131" t="e">
        <f>C11-D11</f>
        <v>#VALUE!</v>
      </c>
      <c r="J11" s="131" t="e">
        <f>#REF!-G11</f>
        <v>#REF!</v>
      </c>
      <c r="K11" s="134" t="e">
        <f>#REF!+#REF!</f>
        <v>#REF!</v>
      </c>
      <c r="L11" s="138"/>
    </row>
    <row r="12" spans="1:14" ht="43.5" customHeight="1" x14ac:dyDescent="0.25">
      <c r="A12" s="315" t="s">
        <v>78</v>
      </c>
      <c r="B12" s="318" t="s">
        <v>921</v>
      </c>
      <c r="C12" s="319" t="s">
        <v>1235</v>
      </c>
      <c r="D12" s="139">
        <f>E12+F12+G12+H12</f>
        <v>17680.180000000004</v>
      </c>
      <c r="E12" s="140">
        <v>0</v>
      </c>
      <c r="F12" s="140">
        <f>'[1]сводная '!$E$25</f>
        <v>114.38</v>
      </c>
      <c r="G12" s="140">
        <f>'[1]сводная '!$F$25</f>
        <v>17565.800000000003</v>
      </c>
      <c r="H12" s="141">
        <v>0</v>
      </c>
      <c r="I12" s="131" t="e">
        <f>C12-D12</f>
        <v>#VALUE!</v>
      </c>
      <c r="J12" s="142" t="e">
        <f>#REF!-G12</f>
        <v>#REF!</v>
      </c>
    </row>
    <row r="13" spans="1:14" ht="18.75" x14ac:dyDescent="0.25">
      <c r="A13" s="315" t="s">
        <v>79</v>
      </c>
      <c r="B13" s="318" t="s">
        <v>922</v>
      </c>
      <c r="C13" s="319" t="s">
        <v>1236</v>
      </c>
      <c r="D13" s="135">
        <f>E13+F13+G13+H13</f>
        <v>80251.17</v>
      </c>
      <c r="E13" s="143">
        <v>0</v>
      </c>
      <c r="F13" s="143">
        <f>'[1]сводная '!$E$28</f>
        <v>808.71</v>
      </c>
      <c r="G13" s="143">
        <f>'[1]сводная '!$F$28</f>
        <v>79442.459999999992</v>
      </c>
      <c r="H13" s="144">
        <v>0</v>
      </c>
      <c r="I13" s="131" t="e">
        <f>C13-D13</f>
        <v>#VALUE!</v>
      </c>
      <c r="J13" s="142" t="e">
        <f>#REF!-G13</f>
        <v>#REF!</v>
      </c>
    </row>
    <row r="14" spans="1:14" ht="52.5" customHeight="1" x14ac:dyDescent="0.25">
      <c r="A14" s="315" t="s">
        <v>130</v>
      </c>
      <c r="B14" s="318" t="s">
        <v>923</v>
      </c>
      <c r="C14" s="319" t="s">
        <v>2650</v>
      </c>
      <c r="D14" s="145">
        <f>E14+F14+G14+H14</f>
        <v>373774.52</v>
      </c>
      <c r="E14" s="146">
        <f>'[1]сводная '!$D$31</f>
        <v>4500</v>
      </c>
      <c r="F14" s="146">
        <f>'[1]сводная '!$E$31</f>
        <v>3678.7200000000003</v>
      </c>
      <c r="G14" s="146">
        <f>'[1]сводная '!$F$31</f>
        <v>365595.80000000005</v>
      </c>
      <c r="H14" s="147">
        <v>0</v>
      </c>
      <c r="I14" s="131" t="e">
        <f>C14-D14</f>
        <v>#VALUE!</v>
      </c>
      <c r="J14" s="142" t="e">
        <f>#REF!-G14</f>
        <v>#REF!</v>
      </c>
      <c r="N14" s="148"/>
    </row>
    <row r="15" spans="1:14" ht="63.75" customHeight="1" x14ac:dyDescent="0.25">
      <c r="A15" s="315" t="s">
        <v>131</v>
      </c>
      <c r="B15" s="318" t="s">
        <v>686</v>
      </c>
      <c r="C15" s="319" t="s">
        <v>2651</v>
      </c>
      <c r="D15" s="145"/>
      <c r="E15" s="146"/>
      <c r="F15" s="146"/>
      <c r="G15" s="146"/>
      <c r="H15" s="147"/>
      <c r="I15" s="131"/>
      <c r="J15" s="142"/>
      <c r="N15" s="148"/>
    </row>
    <row r="16" spans="1:14" ht="18.75" x14ac:dyDescent="0.25">
      <c r="A16" s="315" t="s">
        <v>132</v>
      </c>
      <c r="B16" s="318" t="s">
        <v>924</v>
      </c>
      <c r="C16" s="319" t="s">
        <v>1237</v>
      </c>
      <c r="D16" s="135">
        <f>E16+F16+G16+H16</f>
        <v>100041.45000000001</v>
      </c>
      <c r="E16" s="143">
        <v>0</v>
      </c>
      <c r="F16" s="143">
        <f>'[1]сводная '!$E$37</f>
        <v>700</v>
      </c>
      <c r="G16" s="143">
        <f>'[1]сводная '!$F$37</f>
        <v>99341.450000000012</v>
      </c>
      <c r="H16" s="144">
        <v>0</v>
      </c>
      <c r="I16" s="131">
        <f>C16-D16</f>
        <v>-99996.450000000012</v>
      </c>
      <c r="J16" s="142" t="e">
        <f>#REF!-G16</f>
        <v>#REF!</v>
      </c>
    </row>
    <row r="17" spans="1:12" ht="20.100000000000001" customHeight="1" x14ac:dyDescent="0.25">
      <c r="A17" s="315" t="s">
        <v>853</v>
      </c>
      <c r="B17" s="316" t="s">
        <v>133</v>
      </c>
      <c r="C17" s="319" t="s">
        <v>2652</v>
      </c>
      <c r="D17" s="135"/>
      <c r="E17" s="143"/>
      <c r="F17" s="143"/>
      <c r="G17" s="143"/>
      <c r="H17" s="144"/>
      <c r="I17" s="131"/>
      <c r="J17" s="142"/>
    </row>
    <row r="18" spans="1:12" ht="20.100000000000001" customHeight="1" x14ac:dyDescent="0.25">
      <c r="A18" s="315"/>
      <c r="B18" s="317" t="s">
        <v>1232</v>
      </c>
      <c r="C18" s="319" t="s">
        <v>1238</v>
      </c>
      <c r="D18" s="135"/>
      <c r="E18" s="143"/>
      <c r="F18" s="143"/>
      <c r="G18" s="143"/>
      <c r="H18" s="144"/>
      <c r="I18" s="131"/>
      <c r="J18" s="142"/>
    </row>
    <row r="19" spans="1:12" s="130" customFormat="1" ht="29.25" customHeight="1" x14ac:dyDescent="0.25">
      <c r="A19" s="313" t="s">
        <v>16</v>
      </c>
      <c r="B19" s="314" t="s">
        <v>134</v>
      </c>
      <c r="C19" s="312" t="s">
        <v>2655</v>
      </c>
      <c r="D19" s="136">
        <f t="shared" ref="D19:D25" si="0">E19+F19+G19+H19</f>
        <v>7598832.5</v>
      </c>
      <c r="E19" s="131">
        <f>E20+E21+E22+E23</f>
        <v>0</v>
      </c>
      <c r="F19" s="131">
        <f>F20+F21+F22+F23</f>
        <v>3473991.36</v>
      </c>
      <c r="G19" s="131">
        <f>G20+G21+G22+G23</f>
        <v>1628601.1400000001</v>
      </c>
      <c r="H19" s="149">
        <f>H20+H21+H22+H23</f>
        <v>2496240</v>
      </c>
      <c r="I19" s="131" t="e">
        <f t="shared" ref="I19:I25" si="1">C19-D19</f>
        <v>#VALUE!</v>
      </c>
      <c r="J19" s="131" t="e">
        <f>#REF!-G19</f>
        <v>#REF!</v>
      </c>
      <c r="L19" s="138"/>
    </row>
    <row r="20" spans="1:12" s="130" customFormat="1" ht="18.75" x14ac:dyDescent="0.25">
      <c r="A20" s="315" t="s">
        <v>135</v>
      </c>
      <c r="B20" s="318" t="s">
        <v>136</v>
      </c>
      <c r="C20" s="315" t="s">
        <v>1239</v>
      </c>
      <c r="D20" s="135">
        <f t="shared" si="0"/>
        <v>1897790.16</v>
      </c>
      <c r="E20" s="150">
        <v>0</v>
      </c>
      <c r="F20" s="151">
        <f>'[1]сводная '!$E$10</f>
        <v>1353744</v>
      </c>
      <c r="G20" s="151">
        <f>'[1]сводная '!$F$10</f>
        <v>90046.16</v>
      </c>
      <c r="H20" s="152">
        <f>'[1]сводная '!$G$10</f>
        <v>454000</v>
      </c>
      <c r="I20" s="131" t="e">
        <f t="shared" si="1"/>
        <v>#VALUE!</v>
      </c>
      <c r="J20" s="142" t="e">
        <f>#REF!-G20</f>
        <v>#REF!</v>
      </c>
    </row>
    <row r="21" spans="1:12" s="130" customFormat="1" ht="18.75" x14ac:dyDescent="0.25">
      <c r="A21" s="315" t="s">
        <v>137</v>
      </c>
      <c r="B21" s="318" t="s">
        <v>138</v>
      </c>
      <c r="C21" s="315" t="s">
        <v>2656</v>
      </c>
      <c r="D21" s="135">
        <f t="shared" si="0"/>
        <v>4413344.9800000004</v>
      </c>
      <c r="E21" s="150">
        <v>0</v>
      </c>
      <c r="F21" s="142">
        <f>'[1]сводная '!$E$13</f>
        <v>2115684.36</v>
      </c>
      <c r="G21" s="142">
        <f>'[1]сводная '!$F$13</f>
        <v>255420.61999999997</v>
      </c>
      <c r="H21" s="152">
        <f>'[1]сводная '!$G$13</f>
        <v>2042240</v>
      </c>
      <c r="I21" s="131" t="e">
        <f t="shared" si="1"/>
        <v>#VALUE!</v>
      </c>
      <c r="J21" s="142" t="e">
        <f>#REF!-G21</f>
        <v>#REF!</v>
      </c>
    </row>
    <row r="22" spans="1:12" s="130" customFormat="1" ht="45" customHeight="1" x14ac:dyDescent="0.25">
      <c r="A22" s="315" t="s">
        <v>139</v>
      </c>
      <c r="B22" s="318" t="s">
        <v>140</v>
      </c>
      <c r="C22" s="315" t="s">
        <v>2657</v>
      </c>
      <c r="D22" s="135">
        <f t="shared" si="0"/>
        <v>301811.16000000003</v>
      </c>
      <c r="E22" s="150">
        <v>0</v>
      </c>
      <c r="F22" s="142">
        <f>'[1]сводная '!$E$16</f>
        <v>2353</v>
      </c>
      <c r="G22" s="142">
        <f>'[1]сводная '!$F$16</f>
        <v>299458.16000000003</v>
      </c>
      <c r="H22" s="152">
        <f>'[1]сводная '!$G$16</f>
        <v>0</v>
      </c>
      <c r="I22" s="131" t="e">
        <f t="shared" si="1"/>
        <v>#VALUE!</v>
      </c>
      <c r="J22" s="142" t="e">
        <f>#REF!-G22</f>
        <v>#REF!</v>
      </c>
      <c r="K22" s="134" t="e">
        <f>#REF!+#REF!+#REF!</f>
        <v>#REF!</v>
      </c>
    </row>
    <row r="23" spans="1:12" s="130" customFormat="1" ht="25.5" customHeight="1" x14ac:dyDescent="0.25">
      <c r="A23" s="315" t="s">
        <v>141</v>
      </c>
      <c r="B23" s="318" t="s">
        <v>142</v>
      </c>
      <c r="C23" s="315" t="s">
        <v>2658</v>
      </c>
      <c r="D23" s="135">
        <f t="shared" si="0"/>
        <v>985886.20000000007</v>
      </c>
      <c r="E23" s="150">
        <v>0</v>
      </c>
      <c r="F23" s="142">
        <f>'[1]сводная '!$E$19</f>
        <v>2210</v>
      </c>
      <c r="G23" s="142">
        <f>'[1]сводная '!$F$19</f>
        <v>983676.20000000007</v>
      </c>
      <c r="H23" s="152">
        <f>'[1]сводная '!$G$19</f>
        <v>0</v>
      </c>
      <c r="I23" s="131" t="e">
        <f t="shared" si="1"/>
        <v>#VALUE!</v>
      </c>
      <c r="J23" s="142" t="e">
        <f>#REF!-G23</f>
        <v>#REF!</v>
      </c>
      <c r="K23" s="134" t="e">
        <f>#REF!+#REF!+#REF!+#REF!+#REF!+#REF!+#REF!</f>
        <v>#REF!</v>
      </c>
    </row>
    <row r="24" spans="1:12" s="130" customFormat="1" ht="21.75" customHeight="1" x14ac:dyDescent="0.25">
      <c r="A24" s="315"/>
      <c r="B24" s="320" t="s">
        <v>1232</v>
      </c>
      <c r="C24" s="315" t="s">
        <v>2659</v>
      </c>
      <c r="D24" s="135"/>
      <c r="E24" s="150"/>
      <c r="F24" s="142"/>
      <c r="G24" s="142"/>
      <c r="H24" s="152"/>
      <c r="I24" s="131"/>
      <c r="J24" s="142"/>
      <c r="K24" s="134"/>
    </row>
    <row r="25" spans="1:12" s="130" customFormat="1" ht="25.5" customHeight="1" x14ac:dyDescent="0.25">
      <c r="A25" s="313" t="s">
        <v>143</v>
      </c>
      <c r="B25" s="311" t="s">
        <v>144</v>
      </c>
      <c r="C25" s="312" t="s">
        <v>2671</v>
      </c>
      <c r="D25" s="136">
        <f t="shared" si="0"/>
        <v>177143.35</v>
      </c>
      <c r="E25" s="153">
        <v>0</v>
      </c>
      <c r="F25" s="153">
        <v>122764</v>
      </c>
      <c r="G25" s="153">
        <f>'[1]соц. защита (3)'!$F$80</f>
        <v>53150.65</v>
      </c>
      <c r="H25" s="154">
        <f>'[1]соц. защита (3)'!$G$80</f>
        <v>1228.7</v>
      </c>
      <c r="I25" s="131" t="e">
        <f t="shared" si="1"/>
        <v>#VALUE!</v>
      </c>
      <c r="J25" s="131" t="e">
        <f>#REF!-G25</f>
        <v>#REF!</v>
      </c>
      <c r="L25" s="138"/>
    </row>
    <row r="26" spans="1:12" s="130" customFormat="1" ht="25.5" customHeight="1" x14ac:dyDescent="0.25">
      <c r="A26" s="315" t="s">
        <v>145</v>
      </c>
      <c r="B26" s="316" t="s">
        <v>146</v>
      </c>
      <c r="C26" s="315" t="s">
        <v>2666</v>
      </c>
      <c r="D26" s="136"/>
      <c r="E26" s="153"/>
      <c r="F26" s="153"/>
      <c r="G26" s="153"/>
      <c r="H26" s="154"/>
      <c r="I26" s="131"/>
      <c r="J26" s="131"/>
      <c r="L26" s="138"/>
    </row>
    <row r="27" spans="1:12" s="130" customFormat="1" ht="44.25" customHeight="1" x14ac:dyDescent="0.25">
      <c r="A27" s="315" t="s">
        <v>147</v>
      </c>
      <c r="B27" s="316" t="s">
        <v>148</v>
      </c>
      <c r="C27" s="315" t="s">
        <v>2667</v>
      </c>
      <c r="D27" s="136"/>
      <c r="E27" s="153"/>
      <c r="F27" s="153"/>
      <c r="G27" s="153"/>
      <c r="H27" s="154"/>
      <c r="I27" s="131"/>
      <c r="J27" s="131"/>
      <c r="L27" s="138"/>
    </row>
    <row r="28" spans="1:12" s="130" customFormat="1" ht="27.75" customHeight="1" x14ac:dyDescent="0.25">
      <c r="A28" s="315" t="s">
        <v>149</v>
      </c>
      <c r="B28" s="316" t="s">
        <v>150</v>
      </c>
      <c r="C28" s="315" t="s">
        <v>1240</v>
      </c>
      <c r="D28" s="136"/>
      <c r="E28" s="153"/>
      <c r="F28" s="153"/>
      <c r="G28" s="153"/>
      <c r="H28" s="154"/>
      <c r="I28" s="131"/>
      <c r="J28" s="131"/>
      <c r="L28" s="138"/>
    </row>
    <row r="29" spans="1:12" s="130" customFormat="1" ht="26.25" customHeight="1" x14ac:dyDescent="0.25">
      <c r="A29" s="315" t="s">
        <v>151</v>
      </c>
      <c r="B29" s="321" t="s">
        <v>152</v>
      </c>
      <c r="C29" s="315" t="s">
        <v>2668</v>
      </c>
      <c r="D29" s="155"/>
      <c r="E29" s="156"/>
      <c r="F29" s="156"/>
      <c r="G29" s="156"/>
      <c r="H29" s="156"/>
      <c r="I29" s="134"/>
      <c r="J29" s="134"/>
      <c r="L29" s="138"/>
    </row>
    <row r="30" spans="1:12" s="130" customFormat="1" ht="41.25" customHeight="1" x14ac:dyDescent="0.25">
      <c r="A30" s="315" t="s">
        <v>154</v>
      </c>
      <c r="B30" s="316" t="s">
        <v>155</v>
      </c>
      <c r="C30" s="315" t="s">
        <v>2669</v>
      </c>
      <c r="D30" s="155"/>
      <c r="E30" s="156"/>
      <c r="F30" s="156"/>
      <c r="G30" s="156"/>
      <c r="H30" s="156"/>
      <c r="I30" s="134"/>
      <c r="J30" s="134"/>
      <c r="L30" s="138"/>
    </row>
    <row r="31" spans="1:12" s="130" customFormat="1" ht="24.75" customHeight="1" x14ac:dyDescent="0.25">
      <c r="A31" s="315"/>
      <c r="B31" s="317" t="s">
        <v>1232</v>
      </c>
      <c r="C31" s="315" t="s">
        <v>2670</v>
      </c>
      <c r="D31" s="155"/>
      <c r="E31" s="156"/>
      <c r="F31" s="156"/>
      <c r="G31" s="156"/>
      <c r="H31" s="156"/>
      <c r="I31" s="134"/>
      <c r="J31" s="134"/>
      <c r="L31" s="138"/>
    </row>
    <row r="32" spans="1:12" s="130" customFormat="1" ht="20.25" customHeight="1" x14ac:dyDescent="0.25">
      <c r="A32" s="313" t="s">
        <v>156</v>
      </c>
      <c r="B32" s="314" t="s">
        <v>157</v>
      </c>
      <c r="C32" s="312" t="s">
        <v>2674</v>
      </c>
      <c r="D32" s="136">
        <f>E32+F32+G32+H32</f>
        <v>637888.1</v>
      </c>
      <c r="E32" s="153">
        <v>0</v>
      </c>
      <c r="F32" s="153">
        <v>0</v>
      </c>
      <c r="G32" s="157">
        <f>'[1]спорт  (3)'!$F$63</f>
        <v>567888.1</v>
      </c>
      <c r="H32" s="158">
        <f>'[1]спорт  (3)'!$G$63</f>
        <v>70000</v>
      </c>
      <c r="I32" s="131" t="e">
        <f>C32-D32</f>
        <v>#VALUE!</v>
      </c>
      <c r="J32" s="131" t="e">
        <f>#REF!-G32</f>
        <v>#REF!</v>
      </c>
      <c r="L32" s="138"/>
    </row>
    <row r="33" spans="1:12" s="130" customFormat="1" ht="20.100000000000001" customHeight="1" x14ac:dyDescent="0.25">
      <c r="A33" s="315" t="s">
        <v>158</v>
      </c>
      <c r="B33" s="322" t="s">
        <v>159</v>
      </c>
      <c r="C33" s="315" t="s">
        <v>2675</v>
      </c>
      <c r="D33" s="136"/>
      <c r="E33" s="153"/>
      <c r="F33" s="153"/>
      <c r="G33" s="157"/>
      <c r="H33" s="158"/>
      <c r="I33" s="131"/>
      <c r="J33" s="131"/>
      <c r="L33" s="138"/>
    </row>
    <row r="34" spans="1:12" s="130" customFormat="1" ht="20.100000000000001" customHeight="1" x14ac:dyDescent="0.25">
      <c r="A34" s="315" t="s">
        <v>160</v>
      </c>
      <c r="B34" s="316" t="s">
        <v>161</v>
      </c>
      <c r="C34" s="315" t="s">
        <v>2676</v>
      </c>
      <c r="D34" s="136"/>
      <c r="E34" s="153"/>
      <c r="F34" s="153"/>
      <c r="G34" s="157"/>
      <c r="H34" s="158"/>
      <c r="I34" s="131"/>
      <c r="J34" s="131"/>
      <c r="L34" s="138"/>
    </row>
    <row r="35" spans="1:12" s="130" customFormat="1" ht="20.100000000000001" customHeight="1" x14ac:dyDescent="0.25">
      <c r="A35" s="315"/>
      <c r="B35" s="317" t="s">
        <v>1232</v>
      </c>
      <c r="C35" s="315" t="s">
        <v>2677</v>
      </c>
      <c r="D35" s="136"/>
      <c r="E35" s="153"/>
      <c r="F35" s="153"/>
      <c r="G35" s="157"/>
      <c r="H35" s="158"/>
      <c r="I35" s="131"/>
      <c r="J35" s="131"/>
      <c r="L35" s="138"/>
    </row>
    <row r="36" spans="1:12" s="130" customFormat="1" ht="30.75" customHeight="1" x14ac:dyDescent="0.25">
      <c r="A36" s="313" t="s">
        <v>162</v>
      </c>
      <c r="B36" s="311" t="s">
        <v>163</v>
      </c>
      <c r="C36" s="323" t="s">
        <v>2678</v>
      </c>
      <c r="D36" s="153">
        <f>E36+F36+G36+H36</f>
        <v>9645.4</v>
      </c>
      <c r="E36" s="136">
        <v>0</v>
      </c>
      <c r="F36" s="136">
        <v>3844</v>
      </c>
      <c r="G36" s="136">
        <v>5801.4</v>
      </c>
      <c r="H36" s="137">
        <v>0</v>
      </c>
      <c r="I36" s="131" t="e">
        <f>C36-D36</f>
        <v>#VALUE!</v>
      </c>
      <c r="J36" s="131" t="e">
        <f>#REF!-G36</f>
        <v>#REF!</v>
      </c>
      <c r="L36" s="138"/>
    </row>
    <row r="37" spans="1:12" s="130" customFormat="1" ht="43.5" customHeight="1" x14ac:dyDescent="0.25">
      <c r="A37" s="315" t="s">
        <v>164</v>
      </c>
      <c r="B37" s="316" t="s">
        <v>661</v>
      </c>
      <c r="C37" s="315" t="s">
        <v>2679</v>
      </c>
      <c r="D37" s="153"/>
      <c r="E37" s="136"/>
      <c r="F37" s="136"/>
      <c r="G37" s="136"/>
      <c r="H37" s="137"/>
      <c r="I37" s="131"/>
      <c r="J37" s="131"/>
      <c r="L37" s="138"/>
    </row>
    <row r="38" spans="1:12" s="130" customFormat="1" ht="39.75" customHeight="1" x14ac:dyDescent="0.25">
      <c r="A38" s="315" t="s">
        <v>165</v>
      </c>
      <c r="B38" s="316" t="s">
        <v>166</v>
      </c>
      <c r="C38" s="315" t="s">
        <v>2680</v>
      </c>
      <c r="D38" s="153"/>
      <c r="E38" s="136"/>
      <c r="F38" s="136"/>
      <c r="G38" s="136"/>
      <c r="H38" s="137"/>
      <c r="I38" s="131"/>
      <c r="J38" s="131"/>
      <c r="L38" s="138"/>
    </row>
    <row r="39" spans="1:12" s="130" customFormat="1" ht="42.75" customHeight="1" x14ac:dyDescent="0.25">
      <c r="A39" s="315" t="s">
        <v>167</v>
      </c>
      <c r="B39" s="316" t="s">
        <v>168</v>
      </c>
      <c r="C39" s="315" t="s">
        <v>2681</v>
      </c>
      <c r="D39" s="153"/>
      <c r="E39" s="136"/>
      <c r="F39" s="136"/>
      <c r="G39" s="136"/>
      <c r="H39" s="137"/>
      <c r="I39" s="131"/>
      <c r="J39" s="131"/>
      <c r="L39" s="138"/>
    </row>
    <row r="40" spans="1:12" s="130" customFormat="1" ht="39" customHeight="1" x14ac:dyDescent="0.25">
      <c r="A40" s="315" t="s">
        <v>169</v>
      </c>
      <c r="B40" s="316" t="s">
        <v>170</v>
      </c>
      <c r="C40" s="315" t="s">
        <v>2682</v>
      </c>
      <c r="D40" s="153"/>
      <c r="E40" s="136"/>
      <c r="F40" s="136"/>
      <c r="G40" s="136"/>
      <c r="H40" s="137"/>
      <c r="I40" s="131"/>
      <c r="J40" s="131"/>
      <c r="L40" s="138"/>
    </row>
    <row r="41" spans="1:12" s="130" customFormat="1" ht="18.75" customHeight="1" x14ac:dyDescent="0.25">
      <c r="A41" s="315"/>
      <c r="B41" s="317" t="s">
        <v>1232</v>
      </c>
      <c r="C41" s="315" t="s">
        <v>1241</v>
      </c>
      <c r="D41" s="153"/>
      <c r="E41" s="136"/>
      <c r="F41" s="136"/>
      <c r="G41" s="136"/>
      <c r="H41" s="137"/>
      <c r="I41" s="131"/>
      <c r="J41" s="131"/>
      <c r="L41" s="138"/>
    </row>
    <row r="42" spans="1:12" s="130" customFormat="1" ht="25.5" customHeight="1" x14ac:dyDescent="0.25">
      <c r="A42" s="313" t="s">
        <v>171</v>
      </c>
      <c r="B42" s="314" t="s">
        <v>172</v>
      </c>
      <c r="C42" s="323" t="s">
        <v>2683</v>
      </c>
      <c r="D42" s="153">
        <f>E42+F42+G42+H42</f>
        <v>43668.57</v>
      </c>
      <c r="E42" s="136">
        <v>0</v>
      </c>
      <c r="F42" s="136">
        <v>0</v>
      </c>
      <c r="G42" s="136">
        <v>43668.57</v>
      </c>
      <c r="H42" s="137">
        <v>0</v>
      </c>
      <c r="I42" s="131" t="e">
        <f>C42-D42</f>
        <v>#VALUE!</v>
      </c>
      <c r="J42" s="131" t="e">
        <f>#REF!-G42</f>
        <v>#REF!</v>
      </c>
      <c r="L42" s="138"/>
    </row>
    <row r="43" spans="1:12" s="130" customFormat="1" ht="20.100000000000001" customHeight="1" x14ac:dyDescent="0.25">
      <c r="A43" s="315" t="s">
        <v>173</v>
      </c>
      <c r="B43" s="316" t="s">
        <v>174</v>
      </c>
      <c r="C43" s="315" t="s">
        <v>2684</v>
      </c>
      <c r="D43" s="155"/>
      <c r="E43" s="156"/>
      <c r="F43" s="156"/>
      <c r="G43" s="19"/>
      <c r="H43" s="19"/>
      <c r="I43" s="134"/>
      <c r="J43" s="134"/>
      <c r="L43" s="138"/>
    </row>
    <row r="44" spans="1:12" s="130" customFormat="1" ht="20.100000000000001" customHeight="1" x14ac:dyDescent="0.25">
      <c r="A44" s="315" t="s">
        <v>175</v>
      </c>
      <c r="B44" s="316" t="s">
        <v>176</v>
      </c>
      <c r="C44" s="315" t="s">
        <v>2685</v>
      </c>
      <c r="D44" s="155"/>
      <c r="E44" s="156"/>
      <c r="F44" s="156"/>
      <c r="G44" s="19"/>
      <c r="H44" s="19"/>
      <c r="I44" s="134"/>
      <c r="J44" s="134"/>
      <c r="L44" s="138"/>
    </row>
    <row r="45" spans="1:12" s="130" customFormat="1" ht="20.100000000000001" customHeight="1" x14ac:dyDescent="0.25">
      <c r="A45" s="315" t="s">
        <v>177</v>
      </c>
      <c r="B45" s="324" t="s">
        <v>178</v>
      </c>
      <c r="C45" s="315" t="s">
        <v>2686</v>
      </c>
      <c r="D45" s="155"/>
      <c r="E45" s="156"/>
      <c r="F45" s="156"/>
      <c r="G45" s="19"/>
      <c r="H45" s="19"/>
      <c r="I45" s="134"/>
      <c r="J45" s="134"/>
      <c r="L45" s="138"/>
    </row>
    <row r="46" spans="1:12" s="130" customFormat="1" ht="37.5" x14ac:dyDescent="0.25">
      <c r="A46" s="315" t="s">
        <v>931</v>
      </c>
      <c r="B46" s="318" t="s">
        <v>1127</v>
      </c>
      <c r="C46" s="315" t="s">
        <v>2687</v>
      </c>
      <c r="D46" s="155"/>
      <c r="E46" s="156"/>
      <c r="F46" s="156"/>
      <c r="G46" s="19"/>
      <c r="H46" s="19"/>
      <c r="I46" s="134"/>
      <c r="J46" s="134"/>
      <c r="L46" s="138"/>
    </row>
    <row r="47" spans="1:12" s="130" customFormat="1" ht="20.100000000000001" customHeight="1" x14ac:dyDescent="0.3">
      <c r="A47" s="315"/>
      <c r="B47" s="325" t="s">
        <v>1232</v>
      </c>
      <c r="C47" s="315" t="s">
        <v>1242</v>
      </c>
      <c r="D47" s="155"/>
      <c r="E47" s="156"/>
      <c r="F47" s="156"/>
      <c r="G47" s="19"/>
      <c r="H47" s="19"/>
      <c r="I47" s="134"/>
      <c r="J47" s="134"/>
      <c r="L47" s="138"/>
    </row>
    <row r="48" spans="1:12" ht="31.5" customHeight="1" x14ac:dyDescent="0.25">
      <c r="A48" s="326" t="s">
        <v>179</v>
      </c>
      <c r="B48" s="314" t="s">
        <v>180</v>
      </c>
      <c r="C48" s="312" t="s">
        <v>2688</v>
      </c>
      <c r="D48" s="136">
        <f t="shared" ref="D48:D53" si="2">E48+F48+G48+H48</f>
        <v>128511.64000000001</v>
      </c>
      <c r="E48" s="136">
        <f>E49+E50+E51+E52+E53</f>
        <v>0</v>
      </c>
      <c r="F48" s="136">
        <f>F49+F50+F51+F52+F53</f>
        <v>2553</v>
      </c>
      <c r="G48" s="136">
        <f>G49+G50+G51+G52+G53</f>
        <v>117430.04000000001</v>
      </c>
      <c r="H48" s="136">
        <f>H49+H50+H51+H52+H53</f>
        <v>8528.6</v>
      </c>
      <c r="I48" s="131" t="e">
        <f t="shared" ref="I48:I53" si="3">C48-D48</f>
        <v>#VALUE!</v>
      </c>
      <c r="J48" s="131" t="e">
        <f>#REF!-G48</f>
        <v>#REF!</v>
      </c>
      <c r="L48" s="138"/>
    </row>
    <row r="49" spans="1:15" ht="38.25" customHeight="1" x14ac:dyDescent="0.25">
      <c r="A49" s="319" t="s">
        <v>181</v>
      </c>
      <c r="B49" s="316" t="s">
        <v>928</v>
      </c>
      <c r="C49" s="315" t="s">
        <v>2693</v>
      </c>
      <c r="D49" s="136">
        <f t="shared" si="2"/>
        <v>59923.56</v>
      </c>
      <c r="E49" s="151">
        <v>0</v>
      </c>
      <c r="F49" s="151">
        <v>0</v>
      </c>
      <c r="G49" s="151">
        <v>51394.96</v>
      </c>
      <c r="H49" s="159">
        <v>8528.6</v>
      </c>
      <c r="I49" s="131" t="e">
        <f t="shared" si="3"/>
        <v>#VALUE!</v>
      </c>
      <c r="J49" s="142" t="e">
        <f>#REF!-G49</f>
        <v>#REF!</v>
      </c>
    </row>
    <row r="50" spans="1:15" s="4" customFormat="1" ht="48.75" customHeight="1" x14ac:dyDescent="0.25">
      <c r="A50" s="319" t="s">
        <v>183</v>
      </c>
      <c r="B50" s="318" t="s">
        <v>184</v>
      </c>
      <c r="C50" s="315" t="s">
        <v>2694</v>
      </c>
      <c r="D50" s="136">
        <f t="shared" si="2"/>
        <v>46127.99</v>
      </c>
      <c r="E50" s="160">
        <v>0</v>
      </c>
      <c r="F50" s="160">
        <v>0</v>
      </c>
      <c r="G50" s="160">
        <v>46127.99</v>
      </c>
      <c r="H50" s="161">
        <v>0</v>
      </c>
      <c r="I50" s="131" t="e">
        <f t="shared" si="3"/>
        <v>#VALUE!</v>
      </c>
      <c r="J50" s="142" t="e">
        <f>#REF!-G50</f>
        <v>#REF!</v>
      </c>
      <c r="M50" s="129"/>
      <c r="N50" s="129"/>
      <c r="O50" s="129"/>
    </row>
    <row r="51" spans="1:15" s="4" customFormat="1" ht="39.75" customHeight="1" x14ac:dyDescent="0.25">
      <c r="A51" s="319" t="s">
        <v>185</v>
      </c>
      <c r="B51" s="316" t="s">
        <v>186</v>
      </c>
      <c r="C51" s="315" t="s">
        <v>2695</v>
      </c>
      <c r="D51" s="136">
        <f t="shared" si="2"/>
        <v>821.44</v>
      </c>
      <c r="E51" s="160">
        <v>0</v>
      </c>
      <c r="F51" s="160">
        <v>0</v>
      </c>
      <c r="G51" s="160">
        <v>821.44</v>
      </c>
      <c r="H51" s="161">
        <v>0</v>
      </c>
      <c r="I51" s="131" t="e">
        <f t="shared" si="3"/>
        <v>#VALUE!</v>
      </c>
      <c r="J51" s="142" t="e">
        <f>#REF!-G51</f>
        <v>#REF!</v>
      </c>
      <c r="M51" s="129"/>
      <c r="N51" s="129"/>
      <c r="O51" s="129"/>
    </row>
    <row r="52" spans="1:15" s="4" customFormat="1" ht="30.75" customHeight="1" x14ac:dyDescent="0.25">
      <c r="A52" s="319" t="s">
        <v>187</v>
      </c>
      <c r="B52" s="316" t="s">
        <v>188</v>
      </c>
      <c r="C52" s="315" t="s">
        <v>2696</v>
      </c>
      <c r="D52" s="136">
        <f t="shared" si="2"/>
        <v>21538.65</v>
      </c>
      <c r="E52" s="160">
        <v>0</v>
      </c>
      <c r="F52" s="160">
        <v>2553</v>
      </c>
      <c r="G52" s="160">
        <v>18985.650000000001</v>
      </c>
      <c r="H52" s="161">
        <v>0</v>
      </c>
      <c r="I52" s="131" t="e">
        <f t="shared" si="3"/>
        <v>#VALUE!</v>
      </c>
      <c r="J52" s="142" t="e">
        <f>#REF!-G52</f>
        <v>#REF!</v>
      </c>
      <c r="M52" s="129"/>
      <c r="N52" s="129"/>
      <c r="O52" s="129"/>
    </row>
    <row r="53" spans="1:15" s="4" customFormat="1" ht="28.5" customHeight="1" x14ac:dyDescent="0.25">
      <c r="A53" s="319" t="s">
        <v>189</v>
      </c>
      <c r="B53" s="316" t="s">
        <v>190</v>
      </c>
      <c r="C53" s="315" t="s">
        <v>2697</v>
      </c>
      <c r="D53" s="136">
        <f t="shared" si="2"/>
        <v>100</v>
      </c>
      <c r="E53" s="160">
        <v>0</v>
      </c>
      <c r="F53" s="160">
        <v>0</v>
      </c>
      <c r="G53" s="160">
        <v>100</v>
      </c>
      <c r="H53" s="161">
        <v>0</v>
      </c>
      <c r="I53" s="131" t="e">
        <f t="shared" si="3"/>
        <v>#VALUE!</v>
      </c>
      <c r="J53" s="142" t="e">
        <f>#REF!-G53</f>
        <v>#REF!</v>
      </c>
      <c r="M53" s="129"/>
      <c r="N53" s="129"/>
      <c r="O53" s="129"/>
    </row>
    <row r="54" spans="1:15" s="4" customFormat="1" ht="18.75" x14ac:dyDescent="0.25">
      <c r="A54" s="319" t="s">
        <v>191</v>
      </c>
      <c r="B54" s="318" t="s">
        <v>192</v>
      </c>
      <c r="C54" s="315" t="s">
        <v>1243</v>
      </c>
      <c r="D54" s="130"/>
      <c r="E54" s="129"/>
      <c r="F54" s="129"/>
      <c r="G54" s="129"/>
      <c r="H54" s="129"/>
      <c r="M54" s="129"/>
      <c r="N54" s="129"/>
      <c r="O54" s="129"/>
    </row>
    <row r="55" spans="1:15" s="4" customFormat="1" ht="18.75" x14ac:dyDescent="0.25">
      <c r="A55" s="319"/>
      <c r="B55" s="320" t="s">
        <v>1232</v>
      </c>
      <c r="C55" s="315" t="s">
        <v>2689</v>
      </c>
      <c r="D55" s="130"/>
      <c r="E55" s="129"/>
      <c r="F55" s="129"/>
      <c r="G55" s="129"/>
      <c r="H55" s="129"/>
      <c r="M55" s="129"/>
      <c r="N55" s="129"/>
      <c r="O55" s="129"/>
    </row>
    <row r="56" spans="1:15" ht="25.5" customHeight="1" x14ac:dyDescent="0.25">
      <c r="A56" s="312" t="s">
        <v>193</v>
      </c>
      <c r="B56" s="314" t="s">
        <v>194</v>
      </c>
      <c r="C56" s="323" t="s">
        <v>2699</v>
      </c>
      <c r="D56" s="153">
        <f>E56+F56+G56+H56</f>
        <v>85625.790000000008</v>
      </c>
      <c r="E56" s="153">
        <f>E57+E61</f>
        <v>4086.5</v>
      </c>
      <c r="F56" s="153">
        <f>F57+F58+F59+F60</f>
        <v>60069.8</v>
      </c>
      <c r="G56" s="153">
        <f>G57+G59+G60</f>
        <v>4259.5700000000006</v>
      </c>
      <c r="H56" s="154">
        <f>H57</f>
        <v>17209.919999999998</v>
      </c>
      <c r="I56" s="131" t="e">
        <f t="shared" ref="I56:I61" si="4">C56-D56</f>
        <v>#VALUE!</v>
      </c>
      <c r="J56" s="131" t="e">
        <f>#REF!-G56</f>
        <v>#REF!</v>
      </c>
      <c r="L56" s="138"/>
    </row>
    <row r="57" spans="1:15" ht="50.25" customHeight="1" x14ac:dyDescent="0.25">
      <c r="A57" s="315" t="s">
        <v>195</v>
      </c>
      <c r="B57" s="318" t="s">
        <v>196</v>
      </c>
      <c r="C57" s="319" t="s">
        <v>1244</v>
      </c>
      <c r="D57" s="162">
        <f>E57+F57+G57+H57</f>
        <v>26672.989999999998</v>
      </c>
      <c r="E57" s="160">
        <v>1231.5</v>
      </c>
      <c r="F57" s="160">
        <v>4115.8</v>
      </c>
      <c r="G57" s="160">
        <v>4115.7700000000004</v>
      </c>
      <c r="H57" s="161">
        <v>17209.919999999998</v>
      </c>
      <c r="I57" s="136" t="e">
        <f t="shared" si="4"/>
        <v>#VALUE!</v>
      </c>
      <c r="J57" s="142" t="e">
        <f>#REF!-G57</f>
        <v>#REF!</v>
      </c>
    </row>
    <row r="58" spans="1:15" ht="29.25" customHeight="1" x14ac:dyDescent="0.25">
      <c r="A58" s="315" t="s">
        <v>197</v>
      </c>
      <c r="B58" s="316" t="s">
        <v>198</v>
      </c>
      <c r="C58" s="319" t="s">
        <v>2700</v>
      </c>
      <c r="D58" s="162">
        <f>E58+F58+G58+H58</f>
        <v>41725</v>
      </c>
      <c r="E58" s="160">
        <v>0</v>
      </c>
      <c r="F58" s="160">
        <v>41725</v>
      </c>
      <c r="G58" s="160">
        <v>0</v>
      </c>
      <c r="H58" s="161">
        <v>0</v>
      </c>
      <c r="I58" s="136" t="e">
        <f t="shared" si="4"/>
        <v>#VALUE!</v>
      </c>
      <c r="J58" s="142" t="e">
        <f>#REF!-G58</f>
        <v>#REF!</v>
      </c>
    </row>
    <row r="59" spans="1:15" ht="60" customHeight="1" x14ac:dyDescent="0.25">
      <c r="A59" s="315" t="s">
        <v>199</v>
      </c>
      <c r="B59" s="318" t="s">
        <v>200</v>
      </c>
      <c r="C59" s="319" t="s">
        <v>2701</v>
      </c>
      <c r="D59" s="162">
        <f>F59+G59</f>
        <v>294</v>
      </c>
      <c r="E59" s="160">
        <v>0</v>
      </c>
      <c r="F59" s="160">
        <v>291</v>
      </c>
      <c r="G59" s="160">
        <v>3</v>
      </c>
      <c r="H59" s="161">
        <v>0</v>
      </c>
      <c r="I59" s="136" t="e">
        <f t="shared" si="4"/>
        <v>#VALUE!</v>
      </c>
      <c r="J59" s="142" t="e">
        <f>#REF!-G59</f>
        <v>#REF!</v>
      </c>
    </row>
    <row r="60" spans="1:15" ht="27" customHeight="1" x14ac:dyDescent="0.25">
      <c r="A60" s="315" t="s">
        <v>201</v>
      </c>
      <c r="B60" s="316" t="s">
        <v>202</v>
      </c>
      <c r="C60" s="319" t="s">
        <v>2702</v>
      </c>
      <c r="D60" s="162">
        <f>F60+G60</f>
        <v>14078.8</v>
      </c>
      <c r="E60" s="160">
        <v>0</v>
      </c>
      <c r="F60" s="160">
        <v>13938</v>
      </c>
      <c r="G60" s="160">
        <v>140.80000000000001</v>
      </c>
      <c r="H60" s="161">
        <v>0</v>
      </c>
      <c r="I60" s="136" t="e">
        <f t="shared" si="4"/>
        <v>#VALUE!</v>
      </c>
      <c r="J60" s="142" t="e">
        <f>#REF!-G60</f>
        <v>#REF!</v>
      </c>
    </row>
    <row r="61" spans="1:15" ht="45.75" customHeight="1" x14ac:dyDescent="0.25">
      <c r="A61" s="315" t="s">
        <v>203</v>
      </c>
      <c r="B61" s="316" t="s">
        <v>925</v>
      </c>
      <c r="C61" s="319" t="s">
        <v>2703</v>
      </c>
      <c r="D61" s="162">
        <f>E61</f>
        <v>2855</v>
      </c>
      <c r="E61" s="160">
        <v>2855</v>
      </c>
      <c r="F61" s="160">
        <v>0</v>
      </c>
      <c r="G61" s="160">
        <v>0</v>
      </c>
      <c r="H61" s="161">
        <v>0</v>
      </c>
      <c r="I61" s="136" t="e">
        <f t="shared" si="4"/>
        <v>#VALUE!</v>
      </c>
      <c r="J61" s="142" t="e">
        <f>#REF!-G61</f>
        <v>#REF!</v>
      </c>
    </row>
    <row r="62" spans="1:15" ht="45.75" customHeight="1" x14ac:dyDescent="0.25">
      <c r="A62" s="315" t="s">
        <v>204</v>
      </c>
      <c r="B62" s="316" t="s">
        <v>205</v>
      </c>
      <c r="C62" s="319" t="s">
        <v>2704</v>
      </c>
      <c r="D62" s="162"/>
      <c r="E62" s="160"/>
      <c r="F62" s="160"/>
      <c r="G62" s="160"/>
      <c r="H62" s="161"/>
      <c r="I62" s="136"/>
      <c r="J62" s="142"/>
    </row>
    <row r="63" spans="1:15" ht="21.75" customHeight="1" x14ac:dyDescent="0.25">
      <c r="A63" s="315"/>
      <c r="B63" s="317" t="s">
        <v>1232</v>
      </c>
      <c r="C63" s="319" t="s">
        <v>2690</v>
      </c>
      <c r="D63" s="162"/>
      <c r="E63" s="160"/>
      <c r="F63" s="160"/>
      <c r="G63" s="160"/>
      <c r="H63" s="161"/>
      <c r="I63" s="136"/>
      <c r="J63" s="142"/>
    </row>
    <row r="64" spans="1:15" s="130" customFormat="1" ht="29.25" customHeight="1" x14ac:dyDescent="0.25">
      <c r="A64" s="312" t="s">
        <v>206</v>
      </c>
      <c r="B64" s="314" t="s">
        <v>207</v>
      </c>
      <c r="C64" s="323" t="s">
        <v>2691</v>
      </c>
      <c r="D64" s="153" t="e">
        <f>E64+F64+G64+H64</f>
        <v>#REF!</v>
      </c>
      <c r="E64" s="153">
        <f>E65</f>
        <v>0</v>
      </c>
      <c r="F64" s="153" t="e">
        <f>#REF!</f>
        <v>#REF!</v>
      </c>
      <c r="G64" s="153" t="e">
        <f>G65+#REF!</f>
        <v>#REF!</v>
      </c>
      <c r="H64" s="154" t="e">
        <f>#REF!</f>
        <v>#REF!</v>
      </c>
      <c r="I64" s="131" t="e">
        <f>C64-D64</f>
        <v>#VALUE!</v>
      </c>
      <c r="J64" s="131" t="e">
        <f>#REF!-G64</f>
        <v>#REF!</v>
      </c>
      <c r="L64" s="138"/>
    </row>
    <row r="65" spans="1:12" s="130" customFormat="1" ht="22.5" customHeight="1" x14ac:dyDescent="0.25">
      <c r="A65" s="315" t="s">
        <v>208</v>
      </c>
      <c r="B65" s="318" t="s">
        <v>209</v>
      </c>
      <c r="C65" s="319" t="s">
        <v>2705</v>
      </c>
      <c r="D65" s="162">
        <f>E65+F65+G65+H65</f>
        <v>101299.4</v>
      </c>
      <c r="E65" s="160">
        <v>0</v>
      </c>
      <c r="F65" s="160">
        <v>0</v>
      </c>
      <c r="G65" s="160">
        <v>101299.4</v>
      </c>
      <c r="H65" s="161">
        <v>0</v>
      </c>
      <c r="I65" s="136" t="e">
        <f>C65-D65</f>
        <v>#VALUE!</v>
      </c>
      <c r="J65" s="142" t="e">
        <f>#REF!-G65</f>
        <v>#REF!</v>
      </c>
    </row>
    <row r="66" spans="1:12" s="130" customFormat="1" ht="22.5" customHeight="1" x14ac:dyDescent="0.25">
      <c r="A66" s="315" t="s">
        <v>210</v>
      </c>
      <c r="B66" s="318" t="s">
        <v>398</v>
      </c>
      <c r="C66" s="319" t="s">
        <v>2706</v>
      </c>
      <c r="D66" s="162"/>
      <c r="E66" s="160"/>
      <c r="F66" s="160"/>
      <c r="G66" s="160"/>
      <c r="H66" s="161"/>
      <c r="I66" s="136"/>
      <c r="J66" s="142"/>
    </row>
    <row r="67" spans="1:12" s="130" customFormat="1" ht="40.5" customHeight="1" x14ac:dyDescent="0.25">
      <c r="A67" s="315" t="s">
        <v>212</v>
      </c>
      <c r="B67" s="318" t="s">
        <v>211</v>
      </c>
      <c r="C67" s="319" t="s">
        <v>2707</v>
      </c>
      <c r="D67" s="162"/>
      <c r="E67" s="160"/>
      <c r="F67" s="160"/>
      <c r="G67" s="160"/>
      <c r="H67" s="161"/>
      <c r="I67" s="136"/>
      <c r="J67" s="142"/>
    </row>
    <row r="68" spans="1:12" s="130" customFormat="1" ht="39.75" customHeight="1" x14ac:dyDescent="0.25">
      <c r="A68" s="315" t="s">
        <v>214</v>
      </c>
      <c r="B68" s="316" t="s">
        <v>213</v>
      </c>
      <c r="C68" s="319" t="s">
        <v>2708</v>
      </c>
      <c r="D68" s="162"/>
      <c r="E68" s="160"/>
      <c r="F68" s="160"/>
      <c r="G68" s="160"/>
      <c r="H68" s="161"/>
      <c r="I68" s="136"/>
      <c r="J68" s="142"/>
    </row>
    <row r="69" spans="1:12" s="130" customFormat="1" ht="21.75" customHeight="1" x14ac:dyDescent="0.25">
      <c r="A69" s="315" t="s">
        <v>397</v>
      </c>
      <c r="B69" s="316" t="s">
        <v>133</v>
      </c>
      <c r="C69" s="319" t="s">
        <v>2709</v>
      </c>
      <c r="D69" s="162"/>
      <c r="E69" s="160"/>
      <c r="F69" s="160"/>
      <c r="G69" s="160"/>
      <c r="H69" s="161"/>
      <c r="I69" s="136"/>
      <c r="J69" s="142"/>
    </row>
    <row r="70" spans="1:12" s="130" customFormat="1" ht="21.75" customHeight="1" x14ac:dyDescent="0.25">
      <c r="A70" s="315"/>
      <c r="B70" s="317" t="s">
        <v>1232</v>
      </c>
      <c r="C70" s="319" t="s">
        <v>1245</v>
      </c>
      <c r="D70" s="162"/>
      <c r="E70" s="160"/>
      <c r="F70" s="160"/>
      <c r="G70" s="160"/>
      <c r="H70" s="161"/>
      <c r="I70" s="136"/>
      <c r="J70" s="142"/>
    </row>
    <row r="71" spans="1:12" s="130" customFormat="1" ht="23.25" customHeight="1" x14ac:dyDescent="0.25">
      <c r="A71" s="313" t="s">
        <v>215</v>
      </c>
      <c r="B71" s="314" t="s">
        <v>216</v>
      </c>
      <c r="C71" s="323" t="s">
        <v>2692</v>
      </c>
      <c r="D71" s="153" t="e">
        <f>E71+F71+G71+H71</f>
        <v>#REF!</v>
      </c>
      <c r="E71" s="136" t="e">
        <f>E72+E73+E74+#REF!</f>
        <v>#REF!</v>
      </c>
      <c r="F71" s="136" t="e">
        <f>F72+F73+F74+#REF!</f>
        <v>#REF!</v>
      </c>
      <c r="G71" s="136" t="e">
        <f>G72+G73+G74+#REF!</f>
        <v>#REF!</v>
      </c>
      <c r="H71" s="137" t="e">
        <f>H72+H73+H74+#REF!</f>
        <v>#REF!</v>
      </c>
      <c r="I71" s="131" t="e">
        <f>C71-D71</f>
        <v>#VALUE!</v>
      </c>
      <c r="J71" s="131" t="e">
        <f>#REF!-G71</f>
        <v>#REF!</v>
      </c>
    </row>
    <row r="72" spans="1:12" s="130" customFormat="1" ht="24.75" customHeight="1" x14ac:dyDescent="0.25">
      <c r="A72" s="315" t="s">
        <v>217</v>
      </c>
      <c r="B72" s="317" t="s">
        <v>218</v>
      </c>
      <c r="C72" s="319" t="s">
        <v>2717</v>
      </c>
      <c r="D72" s="162">
        <f>E72+F72+G72+H72</f>
        <v>7537.2</v>
      </c>
      <c r="E72" s="151">
        <v>0</v>
      </c>
      <c r="F72" s="151">
        <v>0</v>
      </c>
      <c r="G72" s="151">
        <v>7537.2</v>
      </c>
      <c r="H72" s="159">
        <v>0</v>
      </c>
      <c r="I72" s="131" t="e">
        <f>C72-D72</f>
        <v>#VALUE!</v>
      </c>
      <c r="J72" s="142" t="e">
        <f>#REF!-G72</f>
        <v>#REF!</v>
      </c>
    </row>
    <row r="73" spans="1:12" s="130" customFormat="1" ht="24" customHeight="1" x14ac:dyDescent="0.25">
      <c r="A73" s="315" t="s">
        <v>219</v>
      </c>
      <c r="B73" s="320" t="s">
        <v>220</v>
      </c>
      <c r="C73" s="319" t="s">
        <v>2718</v>
      </c>
      <c r="D73" s="162">
        <f>E73+F73+G73+H73</f>
        <v>4415.75</v>
      </c>
      <c r="E73" s="151">
        <v>0</v>
      </c>
      <c r="F73" s="151">
        <v>648.77</v>
      </c>
      <c r="G73" s="151">
        <v>3766.98</v>
      </c>
      <c r="H73" s="159">
        <v>0</v>
      </c>
      <c r="I73" s="131" t="e">
        <f>C73-D73</f>
        <v>#VALUE!</v>
      </c>
      <c r="J73" s="142" t="e">
        <f>#REF!-G73</f>
        <v>#REF!</v>
      </c>
    </row>
    <row r="74" spans="1:12" s="130" customFormat="1" ht="25.5" customHeight="1" x14ac:dyDescent="0.25">
      <c r="A74" s="315" t="s">
        <v>221</v>
      </c>
      <c r="B74" s="317" t="s">
        <v>222</v>
      </c>
      <c r="C74" s="319" t="s">
        <v>2719</v>
      </c>
      <c r="D74" s="135">
        <v>0</v>
      </c>
      <c r="E74" s="151">
        <v>0</v>
      </c>
      <c r="F74" s="151">
        <v>0</v>
      </c>
      <c r="G74" s="151">
        <v>0</v>
      </c>
      <c r="H74" s="159">
        <v>0</v>
      </c>
      <c r="I74" s="131" t="e">
        <f>C74-D74</f>
        <v>#VALUE!</v>
      </c>
      <c r="J74" s="142" t="e">
        <f>#REF!-G74</f>
        <v>#REF!</v>
      </c>
    </row>
    <row r="75" spans="1:12" s="130" customFormat="1" ht="21.75" customHeight="1" x14ac:dyDescent="0.25">
      <c r="A75" s="315" t="s">
        <v>223</v>
      </c>
      <c r="B75" s="320" t="s">
        <v>1246</v>
      </c>
      <c r="C75" s="319" t="s">
        <v>2720</v>
      </c>
      <c r="D75" s="135"/>
      <c r="E75" s="151"/>
      <c r="F75" s="151"/>
      <c r="G75" s="151"/>
      <c r="H75" s="159"/>
      <c r="I75" s="131"/>
      <c r="J75" s="142"/>
    </row>
    <row r="76" spans="1:12" s="130" customFormat="1" ht="21.75" customHeight="1" x14ac:dyDescent="0.25">
      <c r="A76" s="315"/>
      <c r="B76" s="320" t="s">
        <v>1232</v>
      </c>
      <c r="C76" s="319" t="s">
        <v>2721</v>
      </c>
      <c r="D76" s="145"/>
      <c r="E76" s="151"/>
      <c r="F76" s="151"/>
      <c r="G76" s="151"/>
      <c r="H76" s="159"/>
      <c r="I76" s="131"/>
      <c r="J76" s="142"/>
    </row>
    <row r="77" spans="1:12" s="130" customFormat="1" ht="23.25" customHeight="1" x14ac:dyDescent="0.25">
      <c r="A77" s="313" t="s">
        <v>224</v>
      </c>
      <c r="B77" s="314" t="s">
        <v>225</v>
      </c>
      <c r="C77" s="323" t="s">
        <v>2723</v>
      </c>
      <c r="D77" s="163" t="e">
        <f t="shared" ref="D77:D83" si="5">E77+F77+G77+H77</f>
        <v>#REF!</v>
      </c>
      <c r="E77" s="153" t="e">
        <f>E78+E79+E80+E81+#REF!</f>
        <v>#REF!</v>
      </c>
      <c r="F77" s="153" t="e">
        <f>F78+F79+F80+F81+#REF!</f>
        <v>#REF!</v>
      </c>
      <c r="G77" s="153" t="e">
        <f>G78+G79+G80+G81+#REF!</f>
        <v>#REF!</v>
      </c>
      <c r="H77" s="153" t="e">
        <f>H78+H79+H80+H81+#REF!</f>
        <v>#REF!</v>
      </c>
      <c r="I77" s="131" t="e">
        <f t="shared" ref="I77:I83" si="6">C77-D77</f>
        <v>#VALUE!</v>
      </c>
      <c r="J77" s="131" t="e">
        <f>#REF!-G77</f>
        <v>#REF!</v>
      </c>
      <c r="L77" s="138"/>
    </row>
    <row r="78" spans="1:12" s="130" customFormat="1" ht="28.5" customHeight="1" x14ac:dyDescent="0.25">
      <c r="A78" s="315" t="s">
        <v>226</v>
      </c>
      <c r="B78" s="317" t="s">
        <v>227</v>
      </c>
      <c r="C78" s="319" t="s">
        <v>2724</v>
      </c>
      <c r="D78" s="163">
        <f t="shared" si="5"/>
        <v>779.15</v>
      </c>
      <c r="E78" s="160">
        <v>0</v>
      </c>
      <c r="F78" s="160">
        <v>0</v>
      </c>
      <c r="G78" s="160">
        <v>779.15</v>
      </c>
      <c r="H78" s="161">
        <v>0</v>
      </c>
      <c r="I78" s="136" t="e">
        <f t="shared" si="6"/>
        <v>#VALUE!</v>
      </c>
      <c r="J78" s="142" t="e">
        <f>#REF!-G78</f>
        <v>#REF!</v>
      </c>
    </row>
    <row r="79" spans="1:12" s="130" customFormat="1" ht="39" customHeight="1" x14ac:dyDescent="0.25">
      <c r="A79" s="315" t="s">
        <v>228</v>
      </c>
      <c r="B79" s="317" t="s">
        <v>229</v>
      </c>
      <c r="C79" s="319" t="s">
        <v>2725</v>
      </c>
      <c r="D79" s="163">
        <f t="shared" si="5"/>
        <v>133821.4</v>
      </c>
      <c r="E79" s="160">
        <v>0</v>
      </c>
      <c r="F79" s="160">
        <v>0</v>
      </c>
      <c r="G79" s="160">
        <v>133821.4</v>
      </c>
      <c r="H79" s="161">
        <v>0</v>
      </c>
      <c r="I79" s="136">
        <f t="shared" si="6"/>
        <v>-133628.4</v>
      </c>
      <c r="J79" s="142" t="e">
        <f>#REF!-G79</f>
        <v>#REF!</v>
      </c>
    </row>
    <row r="80" spans="1:12" s="130" customFormat="1" ht="23.25" customHeight="1" x14ac:dyDescent="0.25">
      <c r="A80" s="315" t="s">
        <v>230</v>
      </c>
      <c r="B80" s="317" t="s">
        <v>231</v>
      </c>
      <c r="C80" s="319" t="s">
        <v>2726</v>
      </c>
      <c r="D80" s="163">
        <f t="shared" si="5"/>
        <v>4519</v>
      </c>
      <c r="E80" s="160">
        <v>0</v>
      </c>
      <c r="F80" s="160">
        <v>3469</v>
      </c>
      <c r="G80" s="160">
        <v>1050</v>
      </c>
      <c r="H80" s="161">
        <v>0</v>
      </c>
      <c r="I80" s="136" t="e">
        <f t="shared" si="6"/>
        <v>#VALUE!</v>
      </c>
      <c r="J80" s="142" t="e">
        <f>#REF!-G80</f>
        <v>#REF!</v>
      </c>
    </row>
    <row r="81" spans="1:12" s="130" customFormat="1" ht="23.1" customHeight="1" x14ac:dyDescent="0.25">
      <c r="A81" s="315" t="s">
        <v>232</v>
      </c>
      <c r="B81" s="320" t="s">
        <v>142</v>
      </c>
      <c r="C81" s="319" t="s">
        <v>2727</v>
      </c>
      <c r="D81" s="163">
        <f t="shared" si="5"/>
        <v>179795.4</v>
      </c>
      <c r="E81" s="160">
        <v>0</v>
      </c>
      <c r="F81" s="160">
        <v>0</v>
      </c>
      <c r="G81" s="160">
        <v>179795.4</v>
      </c>
      <c r="H81" s="161">
        <v>0</v>
      </c>
      <c r="I81" s="136" t="e">
        <f t="shared" si="6"/>
        <v>#VALUE!</v>
      </c>
      <c r="J81" s="142" t="e">
        <f>#REF!-G81</f>
        <v>#REF!</v>
      </c>
    </row>
    <row r="82" spans="1:12" s="130" customFormat="1" ht="23.1" customHeight="1" x14ac:dyDescent="0.25">
      <c r="A82" s="315"/>
      <c r="B82" s="320" t="s">
        <v>1232</v>
      </c>
      <c r="C82" s="319" t="s">
        <v>2728</v>
      </c>
      <c r="D82" s="163"/>
      <c r="E82" s="160"/>
      <c r="F82" s="160"/>
      <c r="G82" s="160"/>
      <c r="H82" s="161"/>
      <c r="I82" s="136"/>
      <c r="J82" s="142"/>
    </row>
    <row r="83" spans="1:12" ht="43.5" customHeight="1" x14ac:dyDescent="0.25">
      <c r="A83" s="312" t="s">
        <v>233</v>
      </c>
      <c r="B83" s="311" t="s">
        <v>234</v>
      </c>
      <c r="C83" s="312" t="s">
        <v>2729</v>
      </c>
      <c r="D83" s="136">
        <f t="shared" si="5"/>
        <v>64551.1</v>
      </c>
      <c r="E83" s="164">
        <v>0</v>
      </c>
      <c r="F83" s="164">
        <v>0</v>
      </c>
      <c r="G83" s="157">
        <f>'[1]молодое поколение (3)'!$F$59</f>
        <v>64551.1</v>
      </c>
      <c r="H83" s="165">
        <v>0</v>
      </c>
      <c r="I83" s="131" t="e">
        <f t="shared" si="6"/>
        <v>#VALUE!</v>
      </c>
      <c r="J83" s="131" t="e">
        <f>#REF!-G83</f>
        <v>#REF!</v>
      </c>
      <c r="L83" s="138"/>
    </row>
    <row r="84" spans="1:12" ht="61.5" customHeight="1" x14ac:dyDescent="0.25">
      <c r="A84" s="315" t="s">
        <v>235</v>
      </c>
      <c r="B84" s="316" t="s">
        <v>236</v>
      </c>
      <c r="C84" s="315" t="s">
        <v>2730</v>
      </c>
      <c r="D84" s="136"/>
      <c r="E84" s="164"/>
      <c r="F84" s="164"/>
      <c r="G84" s="157"/>
      <c r="H84" s="165"/>
      <c r="I84" s="131"/>
      <c r="J84" s="131"/>
      <c r="L84" s="138"/>
    </row>
    <row r="85" spans="1:12" ht="45.75" customHeight="1" x14ac:dyDescent="0.25">
      <c r="A85" s="315" t="s">
        <v>237</v>
      </c>
      <c r="B85" s="316" t="s">
        <v>682</v>
      </c>
      <c r="C85" s="315" t="s">
        <v>2731</v>
      </c>
      <c r="D85" s="136"/>
      <c r="E85" s="164"/>
      <c r="F85" s="164"/>
      <c r="G85" s="157"/>
      <c r="H85" s="165"/>
      <c r="I85" s="131"/>
      <c r="J85" s="131"/>
      <c r="L85" s="138"/>
    </row>
    <row r="86" spans="1:12" ht="20.100000000000001" customHeight="1" x14ac:dyDescent="0.25">
      <c r="A86" s="315" t="s">
        <v>239</v>
      </c>
      <c r="B86" s="316" t="s">
        <v>238</v>
      </c>
      <c r="C86" s="315" t="s">
        <v>2732</v>
      </c>
      <c r="D86" s="136"/>
      <c r="E86" s="164"/>
      <c r="F86" s="164"/>
      <c r="G86" s="157"/>
      <c r="H86" s="165"/>
      <c r="I86" s="131"/>
      <c r="J86" s="131"/>
      <c r="L86" s="138"/>
    </row>
    <row r="87" spans="1:12" ht="20.100000000000001" customHeight="1" x14ac:dyDescent="0.25">
      <c r="A87" s="315" t="s">
        <v>240</v>
      </c>
      <c r="B87" s="316" t="s">
        <v>142</v>
      </c>
      <c r="C87" s="315" t="s">
        <v>2733</v>
      </c>
      <c r="D87" s="136"/>
      <c r="E87" s="164"/>
      <c r="F87" s="164"/>
      <c r="G87" s="157"/>
      <c r="H87" s="165"/>
      <c r="I87" s="131"/>
      <c r="J87" s="131"/>
      <c r="L87" s="138"/>
    </row>
    <row r="88" spans="1:12" ht="20.100000000000001" customHeight="1" x14ac:dyDescent="0.25">
      <c r="A88" s="315" t="s">
        <v>666</v>
      </c>
      <c r="B88" s="316" t="s">
        <v>241</v>
      </c>
      <c r="C88" s="315" t="s">
        <v>2734</v>
      </c>
      <c r="D88" s="136"/>
      <c r="E88" s="164"/>
      <c r="F88" s="164"/>
      <c r="G88" s="157"/>
      <c r="H88" s="165"/>
      <c r="I88" s="131"/>
      <c r="J88" s="131"/>
      <c r="L88" s="138"/>
    </row>
    <row r="89" spans="1:12" ht="18.75" x14ac:dyDescent="0.25">
      <c r="A89" s="315" t="s">
        <v>852</v>
      </c>
      <c r="B89" s="316" t="s">
        <v>929</v>
      </c>
      <c r="C89" s="315" t="s">
        <v>2735</v>
      </c>
      <c r="D89" s="136"/>
      <c r="E89" s="164"/>
      <c r="F89" s="164"/>
      <c r="G89" s="157"/>
      <c r="H89" s="165"/>
      <c r="I89" s="131"/>
      <c r="J89" s="131"/>
      <c r="L89" s="138"/>
    </row>
    <row r="90" spans="1:12" ht="20.100000000000001" customHeight="1" x14ac:dyDescent="0.25">
      <c r="A90" s="315"/>
      <c r="B90" s="317" t="s">
        <v>1232</v>
      </c>
      <c r="C90" s="315" t="s">
        <v>2736</v>
      </c>
      <c r="D90" s="136"/>
      <c r="E90" s="164"/>
      <c r="F90" s="164"/>
      <c r="G90" s="157"/>
      <c r="H90" s="165"/>
      <c r="I90" s="131"/>
      <c r="J90" s="131"/>
      <c r="L90" s="138"/>
    </row>
    <row r="91" spans="1:12" ht="30" customHeight="1" x14ac:dyDescent="0.25">
      <c r="A91" s="312" t="s">
        <v>242</v>
      </c>
      <c r="B91" s="314" t="s">
        <v>243</v>
      </c>
      <c r="C91" s="323" t="s">
        <v>2741</v>
      </c>
      <c r="D91" s="162">
        <f>F91+G91</f>
        <v>814454.3</v>
      </c>
      <c r="E91" s="160">
        <v>0</v>
      </c>
      <c r="F91" s="160">
        <v>5622</v>
      </c>
      <c r="G91" s="160">
        <v>808832.3</v>
      </c>
      <c r="H91" s="161">
        <v>0</v>
      </c>
      <c r="I91" s="136" t="e">
        <f>C91-D91</f>
        <v>#VALUE!</v>
      </c>
      <c r="J91" s="142" t="e">
        <f>#REF!-G91</f>
        <v>#REF!</v>
      </c>
      <c r="L91" s="138"/>
    </row>
    <row r="92" spans="1:12" ht="24.75" customHeight="1" x14ac:dyDescent="0.25">
      <c r="A92" s="315" t="s">
        <v>244</v>
      </c>
      <c r="B92" s="320" t="s">
        <v>245</v>
      </c>
      <c r="C92" s="319" t="s">
        <v>2742</v>
      </c>
      <c r="D92" s="162">
        <f>G92+H92</f>
        <v>105218.4</v>
      </c>
      <c r="E92" s="160">
        <v>0</v>
      </c>
      <c r="F92" s="160">
        <v>0</v>
      </c>
      <c r="G92" s="160">
        <v>8705.2000000000007</v>
      </c>
      <c r="H92" s="161">
        <v>96513.2</v>
      </c>
      <c r="I92" s="136" t="e">
        <f>C92-D92</f>
        <v>#VALUE!</v>
      </c>
      <c r="J92" s="142" t="e">
        <f>#REF!-G92</f>
        <v>#REF!</v>
      </c>
    </row>
    <row r="93" spans="1:12" ht="26.25" customHeight="1" x14ac:dyDescent="0.25">
      <c r="A93" s="315" t="s">
        <v>246</v>
      </c>
      <c r="B93" s="320" t="s">
        <v>247</v>
      </c>
      <c r="C93" s="319" t="s">
        <v>2743</v>
      </c>
      <c r="D93" s="162">
        <f>G93</f>
        <v>26423.13</v>
      </c>
      <c r="E93" s="160">
        <v>0</v>
      </c>
      <c r="F93" s="160">
        <v>0</v>
      </c>
      <c r="G93" s="160">
        <v>26423.13</v>
      </c>
      <c r="H93" s="161">
        <v>0</v>
      </c>
      <c r="I93" s="136" t="e">
        <f>C93-D93</f>
        <v>#VALUE!</v>
      </c>
      <c r="J93" s="142" t="e">
        <f>#REF!-G93</f>
        <v>#REF!</v>
      </c>
    </row>
    <row r="94" spans="1:12" ht="21.75" customHeight="1" x14ac:dyDescent="0.25">
      <c r="A94" s="315"/>
      <c r="B94" s="320" t="s">
        <v>1232</v>
      </c>
      <c r="C94" s="319" t="s">
        <v>2744</v>
      </c>
      <c r="D94" s="162"/>
      <c r="E94" s="160"/>
      <c r="F94" s="160"/>
      <c r="G94" s="160"/>
      <c r="H94" s="161"/>
      <c r="I94" s="136"/>
      <c r="J94" s="142"/>
    </row>
    <row r="95" spans="1:12" ht="22.5" customHeight="1" x14ac:dyDescent="0.25">
      <c r="A95" s="312" t="s">
        <v>248</v>
      </c>
      <c r="B95" s="314" t="s">
        <v>249</v>
      </c>
      <c r="C95" s="323" t="s">
        <v>2755</v>
      </c>
      <c r="D95" s="153">
        <f>G95+H95</f>
        <v>253140.4</v>
      </c>
      <c r="E95" s="153">
        <v>0</v>
      </c>
      <c r="F95" s="153">
        <v>0</v>
      </c>
      <c r="G95" s="153">
        <v>122954.4</v>
      </c>
      <c r="H95" s="154">
        <v>130186</v>
      </c>
      <c r="I95" s="131" t="e">
        <f>C95-D95</f>
        <v>#VALUE!</v>
      </c>
      <c r="J95" s="131" t="e">
        <f>#REF!-G95</f>
        <v>#REF!</v>
      </c>
    </row>
    <row r="96" spans="1:12" ht="78.75" customHeight="1" x14ac:dyDescent="0.25">
      <c r="A96" s="319" t="s">
        <v>250</v>
      </c>
      <c r="B96" s="318" t="s">
        <v>251</v>
      </c>
      <c r="C96" s="319" t="s">
        <v>2756</v>
      </c>
      <c r="D96" s="136">
        <f>E96+F96+G96+H96</f>
        <v>11422.730000000001</v>
      </c>
      <c r="E96" s="153">
        <v>0</v>
      </c>
      <c r="F96" s="153">
        <v>0</v>
      </c>
      <c r="G96" s="157">
        <f>'[1]доступная среда  (2)'!$F$103</f>
        <v>11352.730000000001</v>
      </c>
      <c r="H96" s="165">
        <f>'[1]доступная среда  (2)'!$G$103</f>
        <v>70</v>
      </c>
      <c r="I96" s="131" t="e">
        <f>C96-D96</f>
        <v>#VALUE!</v>
      </c>
      <c r="J96" s="131" t="e">
        <f>#REF!-G96</f>
        <v>#REF!</v>
      </c>
      <c r="L96" s="138"/>
    </row>
    <row r="97" spans="1:12" ht="58.5" customHeight="1" x14ac:dyDescent="0.25">
      <c r="A97" s="319" t="s">
        <v>252</v>
      </c>
      <c r="B97" s="316" t="s">
        <v>253</v>
      </c>
      <c r="C97" s="319" t="s">
        <v>2757</v>
      </c>
      <c r="D97" s="136"/>
      <c r="E97" s="153"/>
      <c r="F97" s="153"/>
      <c r="G97" s="157"/>
      <c r="H97" s="165"/>
      <c r="I97" s="131"/>
      <c r="J97" s="131"/>
      <c r="L97" s="138"/>
    </row>
    <row r="98" spans="1:12" ht="24.75" customHeight="1" x14ac:dyDescent="0.25">
      <c r="A98" s="319"/>
      <c r="B98" s="317" t="s">
        <v>1232</v>
      </c>
      <c r="C98" s="319" t="s">
        <v>2758</v>
      </c>
      <c r="D98" s="136"/>
      <c r="E98" s="153"/>
      <c r="F98" s="153"/>
      <c r="G98" s="157"/>
      <c r="H98" s="165"/>
      <c r="I98" s="131"/>
      <c r="J98" s="131"/>
      <c r="L98" s="138"/>
    </row>
    <row r="99" spans="1:12" ht="27" customHeight="1" x14ac:dyDescent="0.25">
      <c r="A99" s="312" t="s">
        <v>254</v>
      </c>
      <c r="B99" s="314" t="s">
        <v>255</v>
      </c>
      <c r="C99" s="323" t="s">
        <v>2784</v>
      </c>
      <c r="D99" s="162">
        <v>0</v>
      </c>
      <c r="E99" s="160">
        <v>0</v>
      </c>
      <c r="F99" s="160">
        <v>0</v>
      </c>
      <c r="G99" s="160">
        <v>0</v>
      </c>
      <c r="H99" s="161">
        <v>0</v>
      </c>
      <c r="I99" s="136" t="e">
        <f>C99-D99</f>
        <v>#VALUE!</v>
      </c>
      <c r="J99" s="142" t="e">
        <f>#REF!-G99</f>
        <v>#REF!</v>
      </c>
      <c r="L99" s="138"/>
    </row>
    <row r="100" spans="1:12" ht="42.75" customHeight="1" x14ac:dyDescent="0.25">
      <c r="A100" s="315" t="s">
        <v>256</v>
      </c>
      <c r="B100" s="317" t="s">
        <v>257</v>
      </c>
      <c r="C100" s="319" t="s">
        <v>2780</v>
      </c>
      <c r="D100" s="162"/>
      <c r="E100" s="160"/>
      <c r="F100" s="160"/>
      <c r="G100" s="160"/>
      <c r="H100" s="161"/>
      <c r="I100" s="136"/>
      <c r="J100" s="142"/>
      <c r="L100" s="138"/>
    </row>
    <row r="101" spans="1:12" ht="45" customHeight="1" x14ac:dyDescent="0.25">
      <c r="A101" s="315" t="s">
        <v>258</v>
      </c>
      <c r="B101" s="317" t="s">
        <v>259</v>
      </c>
      <c r="C101" s="319" t="s">
        <v>2781</v>
      </c>
      <c r="D101" s="162"/>
      <c r="E101" s="160"/>
      <c r="F101" s="160"/>
      <c r="G101" s="160"/>
      <c r="H101" s="161"/>
      <c r="I101" s="136"/>
      <c r="J101" s="142"/>
      <c r="L101" s="138"/>
    </row>
    <row r="102" spans="1:12" ht="20.100000000000001" customHeight="1" x14ac:dyDescent="0.25">
      <c r="A102" s="315" t="s">
        <v>260</v>
      </c>
      <c r="B102" s="317" t="s">
        <v>261</v>
      </c>
      <c r="C102" s="319" t="s">
        <v>2782</v>
      </c>
      <c r="D102" s="162"/>
      <c r="E102" s="160"/>
      <c r="F102" s="160"/>
      <c r="G102" s="160"/>
      <c r="H102" s="161"/>
      <c r="I102" s="136"/>
      <c r="J102" s="142"/>
      <c r="L102" s="138"/>
    </row>
    <row r="103" spans="1:12" ht="20.100000000000001" customHeight="1" x14ac:dyDescent="0.25">
      <c r="A103" s="315"/>
      <c r="B103" s="317" t="s">
        <v>1232</v>
      </c>
      <c r="C103" s="319" t="s">
        <v>2783</v>
      </c>
      <c r="D103" s="162"/>
      <c r="E103" s="160"/>
      <c r="F103" s="160"/>
      <c r="G103" s="160"/>
      <c r="H103" s="161"/>
      <c r="I103" s="136"/>
      <c r="J103" s="142"/>
      <c r="L103" s="138"/>
    </row>
    <row r="104" spans="1:12" ht="37.5" customHeight="1" x14ac:dyDescent="0.25">
      <c r="A104" s="312" t="s">
        <v>262</v>
      </c>
      <c r="B104" s="314" t="s">
        <v>263</v>
      </c>
      <c r="C104" s="323" t="s">
        <v>2785</v>
      </c>
      <c r="D104" s="153">
        <f>E104+F104+G104+H104</f>
        <v>739013.2</v>
      </c>
      <c r="E104" s="153">
        <v>0</v>
      </c>
      <c r="F104" s="153">
        <v>14200</v>
      </c>
      <c r="G104" s="153">
        <v>724813.2</v>
      </c>
      <c r="H104" s="154">
        <v>0</v>
      </c>
      <c r="I104" s="131" t="e">
        <f>C104-D104</f>
        <v>#VALUE!</v>
      </c>
      <c r="J104" s="131" t="e">
        <f>#REF!-G104</f>
        <v>#REF!</v>
      </c>
      <c r="L104" s="138"/>
    </row>
    <row r="105" spans="1:12" ht="28.5" customHeight="1" x14ac:dyDescent="0.25">
      <c r="A105" s="315" t="s">
        <v>264</v>
      </c>
      <c r="B105" s="318" t="s">
        <v>265</v>
      </c>
      <c r="C105" s="319" t="s">
        <v>2786</v>
      </c>
      <c r="D105" s="162">
        <v>0</v>
      </c>
      <c r="E105" s="160">
        <v>0</v>
      </c>
      <c r="F105" s="160">
        <v>0</v>
      </c>
      <c r="G105" s="160">
        <v>0</v>
      </c>
      <c r="H105" s="161">
        <v>0</v>
      </c>
      <c r="I105" s="136" t="e">
        <f>C105-D105</f>
        <v>#VALUE!</v>
      </c>
      <c r="J105" s="142" t="e">
        <f>#REF!-G105</f>
        <v>#REF!</v>
      </c>
    </row>
    <row r="106" spans="1:12" ht="26.25" customHeight="1" x14ac:dyDescent="0.25">
      <c r="A106" s="315" t="s">
        <v>266</v>
      </c>
      <c r="B106" s="318" t="s">
        <v>267</v>
      </c>
      <c r="C106" s="319" t="s">
        <v>2787</v>
      </c>
      <c r="D106" s="162">
        <v>0</v>
      </c>
      <c r="E106" s="160">
        <v>0</v>
      </c>
      <c r="F106" s="160">
        <v>0</v>
      </c>
      <c r="G106" s="160">
        <v>0</v>
      </c>
      <c r="H106" s="161">
        <v>0</v>
      </c>
      <c r="I106" s="136" t="e">
        <f>C106-D106</f>
        <v>#VALUE!</v>
      </c>
      <c r="J106" s="142" t="e">
        <f>#REF!-G106</f>
        <v>#REF!</v>
      </c>
    </row>
    <row r="107" spans="1:12" ht="41.25" customHeight="1" x14ac:dyDescent="0.25">
      <c r="A107" s="315" t="s">
        <v>268</v>
      </c>
      <c r="B107" s="318" t="s">
        <v>269</v>
      </c>
      <c r="C107" s="319" t="s">
        <v>2788</v>
      </c>
      <c r="D107" s="153">
        <f>F107+G107+H107</f>
        <v>946095.83</v>
      </c>
      <c r="E107" s="153">
        <v>0</v>
      </c>
      <c r="F107" s="153">
        <f>F91</f>
        <v>5622</v>
      </c>
      <c r="G107" s="153">
        <f>G91+G92+G93</f>
        <v>843960.63</v>
      </c>
      <c r="H107" s="154">
        <f>H92</f>
        <v>96513.2</v>
      </c>
      <c r="I107" s="131" t="e">
        <f>C107-D107</f>
        <v>#VALUE!</v>
      </c>
      <c r="J107" s="131" t="e">
        <f>#REF!-G107</f>
        <v>#REF!</v>
      </c>
    </row>
    <row r="108" spans="1:12" ht="22.5" customHeight="1" x14ac:dyDescent="0.25">
      <c r="A108" s="315"/>
      <c r="B108" s="320" t="s">
        <v>1232</v>
      </c>
      <c r="C108" s="319" t="s">
        <v>2789</v>
      </c>
      <c r="D108" s="153"/>
      <c r="E108" s="153"/>
      <c r="F108" s="153"/>
      <c r="G108" s="153"/>
      <c r="H108" s="154"/>
      <c r="I108" s="131"/>
      <c r="J108" s="131"/>
    </row>
    <row r="109" spans="1:12" ht="27.75" customHeight="1" x14ac:dyDescent="0.25">
      <c r="A109" s="312" t="s">
        <v>270</v>
      </c>
      <c r="B109" s="311" t="s">
        <v>271</v>
      </c>
      <c r="C109" s="323" t="s">
        <v>2790</v>
      </c>
      <c r="D109" s="162"/>
      <c r="E109" s="160"/>
      <c r="F109" s="160"/>
      <c r="G109" s="160"/>
      <c r="H109" s="161"/>
      <c r="I109" s="136"/>
      <c r="J109" s="142"/>
      <c r="L109" s="138"/>
    </row>
    <row r="110" spans="1:12" ht="29.25" customHeight="1" x14ac:dyDescent="0.25">
      <c r="A110" s="315" t="s">
        <v>272</v>
      </c>
      <c r="B110" s="317" t="s">
        <v>273</v>
      </c>
      <c r="C110" s="319" t="s">
        <v>2791</v>
      </c>
      <c r="D110" s="162"/>
      <c r="E110" s="160"/>
      <c r="F110" s="160"/>
      <c r="G110" s="160"/>
      <c r="H110" s="161"/>
      <c r="I110" s="136"/>
      <c r="J110" s="142"/>
      <c r="L110" s="138"/>
    </row>
    <row r="111" spans="1:12" ht="42.75" customHeight="1" x14ac:dyDescent="0.25">
      <c r="A111" s="315" t="s">
        <v>658</v>
      </c>
      <c r="B111" s="317" t="s">
        <v>275</v>
      </c>
      <c r="C111" s="319" t="s">
        <v>2792</v>
      </c>
      <c r="D111" s="162"/>
      <c r="E111" s="160"/>
      <c r="F111" s="160"/>
      <c r="G111" s="160"/>
      <c r="H111" s="161"/>
      <c r="I111" s="136"/>
      <c r="J111" s="142"/>
      <c r="L111" s="138"/>
    </row>
    <row r="112" spans="1:12" ht="21" customHeight="1" x14ac:dyDescent="0.25">
      <c r="A112" s="315"/>
      <c r="B112" s="327" t="s">
        <v>930</v>
      </c>
      <c r="C112" s="319" t="s">
        <v>2793</v>
      </c>
      <c r="D112" s="162"/>
      <c r="E112" s="160"/>
      <c r="F112" s="160"/>
      <c r="G112" s="160"/>
      <c r="H112" s="161"/>
      <c r="I112" s="136"/>
      <c r="J112" s="142"/>
      <c r="L112" s="138"/>
    </row>
    <row r="113" spans="1:14" ht="23.25" customHeight="1" x14ac:dyDescent="0.25">
      <c r="A113" s="315"/>
      <c r="B113" s="327" t="s">
        <v>1232</v>
      </c>
      <c r="C113" s="319" t="s">
        <v>2794</v>
      </c>
      <c r="D113" s="162"/>
      <c r="E113" s="160"/>
      <c r="F113" s="160"/>
      <c r="G113" s="160"/>
      <c r="H113" s="161"/>
      <c r="I113" s="136"/>
      <c r="J113" s="142"/>
      <c r="L113" s="138"/>
    </row>
    <row r="114" spans="1:14" ht="23.25" customHeight="1" x14ac:dyDescent="0.25">
      <c r="A114" s="312" t="s">
        <v>276</v>
      </c>
      <c r="B114" s="311" t="s">
        <v>277</v>
      </c>
      <c r="C114" s="323" t="s">
        <v>2795</v>
      </c>
      <c r="D114" s="162"/>
      <c r="E114" s="160"/>
      <c r="F114" s="160"/>
      <c r="G114" s="160"/>
      <c r="H114" s="161"/>
      <c r="I114" s="136"/>
      <c r="J114" s="142"/>
      <c r="L114" s="138"/>
    </row>
    <row r="115" spans="1:14" ht="42" customHeight="1" x14ac:dyDescent="0.25">
      <c r="A115" s="315" t="s">
        <v>278</v>
      </c>
      <c r="B115" s="316" t="s">
        <v>804</v>
      </c>
      <c r="C115" s="328" t="s">
        <v>2796</v>
      </c>
      <c r="D115" s="162"/>
      <c r="E115" s="160"/>
      <c r="F115" s="160"/>
      <c r="G115" s="160"/>
      <c r="H115" s="161"/>
      <c r="I115" s="136"/>
      <c r="J115" s="142"/>
      <c r="L115" s="138"/>
    </row>
    <row r="116" spans="1:14" ht="21.75" customHeight="1" x14ac:dyDescent="0.25">
      <c r="A116" s="315"/>
      <c r="B116" s="317" t="s">
        <v>1232</v>
      </c>
      <c r="C116" s="328" t="s">
        <v>2797</v>
      </c>
      <c r="D116" s="189"/>
      <c r="E116" s="190"/>
      <c r="F116" s="190"/>
      <c r="G116" s="190"/>
      <c r="H116" s="190"/>
      <c r="I116" s="155"/>
      <c r="J116" s="191"/>
      <c r="L116" s="138"/>
    </row>
    <row r="117" spans="1:14" ht="39.75" customHeight="1" x14ac:dyDescent="0.25">
      <c r="A117" s="329"/>
      <c r="B117" s="330" t="s">
        <v>1248</v>
      </c>
      <c r="C117" s="331">
        <v>299</v>
      </c>
    </row>
    <row r="118" spans="1:14" x14ac:dyDescent="0.25">
      <c r="N118" s="166"/>
    </row>
    <row r="120" spans="1:14" x14ac:dyDescent="0.25">
      <c r="N120" s="166"/>
    </row>
    <row r="123" spans="1:14" x14ac:dyDescent="0.25">
      <c r="C123" s="192"/>
    </row>
    <row r="124" spans="1:14" x14ac:dyDescent="0.25">
      <c r="B124" s="129"/>
      <c r="C124" s="192"/>
    </row>
    <row r="125" spans="1:14" x14ac:dyDescent="0.25">
      <c r="B125" s="129"/>
      <c r="C125" s="193"/>
    </row>
  </sheetData>
  <mergeCells count="4">
    <mergeCell ref="A2:C2"/>
    <mergeCell ref="A3:J3"/>
    <mergeCell ref="D4:H4"/>
    <mergeCell ref="I4:J4"/>
  </mergeCells>
  <phoneticPr fontId="116" type="noConversion"/>
  <printOptions horizontalCentered="1"/>
  <pageMargins left="0.78740157480314965" right="0.39370078740157483" top="0.78740157480314965" bottom="0.78740157480314965" header="0.51181102362204722" footer="0.39370078740157483"/>
  <pageSetup paperSize="9" scale="62" firstPageNumber="185" fitToHeight="0"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U292"/>
  <sheetViews>
    <sheetView topLeftCell="A253" zoomScale="60" zoomScaleNormal="60" zoomScalePageLayoutView="40" workbookViewId="0">
      <selection activeCell="U230" sqref="U230"/>
    </sheetView>
  </sheetViews>
  <sheetFormatPr defaultColWidth="17" defaultRowHeight="18" x14ac:dyDescent="0.25"/>
  <cols>
    <col min="1" max="1" width="7.28515625" style="30" customWidth="1"/>
    <col min="2" max="2" width="99" style="31" customWidth="1"/>
    <col min="3" max="3" width="19.42578125" style="32" customWidth="1"/>
    <col min="4" max="4" width="16.28515625" style="41" customWidth="1"/>
    <col min="5" max="5" width="17.42578125" style="41" customWidth="1"/>
    <col min="6" max="6" width="16.140625" style="41" customWidth="1"/>
    <col min="7" max="7" width="19.28515625" style="41" customWidth="1"/>
    <col min="8" max="8" width="18.140625" style="35" hidden="1" customWidth="1"/>
    <col min="9" max="9" width="15.28515625" style="33" hidden="1" customWidth="1"/>
    <col min="10" max="10" width="17" style="33" hidden="1" customWidth="1"/>
    <col min="11" max="11" width="18" style="33" hidden="1" customWidth="1"/>
    <col min="12" max="12" width="16.28515625" style="33" hidden="1" customWidth="1"/>
    <col min="13" max="13" width="18.140625" style="34" hidden="1" customWidth="1"/>
    <col min="14" max="14" width="8.140625" style="34" hidden="1" customWidth="1"/>
    <col min="15" max="15" width="5" style="34" hidden="1" customWidth="1"/>
    <col min="16" max="16" width="18.7109375" style="41" customWidth="1"/>
    <col min="17" max="17" width="21.85546875" style="34" bestFit="1" customWidth="1"/>
    <col min="18" max="19" width="19.85546875" style="33" bestFit="1" customWidth="1"/>
    <col min="20" max="20" width="17.85546875" style="33" bestFit="1" customWidth="1"/>
    <col min="21" max="21" width="19.42578125" style="33" bestFit="1" customWidth="1"/>
    <col min="22" max="22" width="17.85546875" style="33" bestFit="1" customWidth="1"/>
    <col min="23" max="24" width="17" style="33"/>
    <col min="25" max="25" width="17.85546875" style="33" bestFit="1" customWidth="1"/>
    <col min="26" max="257" width="17" style="33"/>
    <col min="258" max="258" width="7.42578125" style="33" customWidth="1"/>
    <col min="259" max="259" width="100" style="33" customWidth="1"/>
    <col min="260" max="260" width="24.42578125" style="33" customWidth="1"/>
    <col min="261" max="261" width="20.42578125" style="33" customWidth="1"/>
    <col min="262" max="262" width="17.42578125" style="33" customWidth="1"/>
    <col min="263" max="263" width="19.140625" style="33" customWidth="1"/>
    <col min="264" max="264" width="22.85546875" style="33" customWidth="1"/>
    <col min="265" max="272" width="0" style="33" hidden="1" customWidth="1"/>
    <col min="273" max="273" width="21.85546875" style="33" bestFit="1" customWidth="1"/>
    <col min="274" max="275" width="19.85546875" style="33" bestFit="1" customWidth="1"/>
    <col min="276" max="513" width="17" style="33"/>
    <col min="514" max="514" width="7.42578125" style="33" customWidth="1"/>
    <col min="515" max="515" width="100" style="33" customWidth="1"/>
    <col min="516" max="516" width="24.42578125" style="33" customWidth="1"/>
    <col min="517" max="517" width="20.42578125" style="33" customWidth="1"/>
    <col min="518" max="518" width="17.42578125" style="33" customWidth="1"/>
    <col min="519" max="519" width="19.140625" style="33" customWidth="1"/>
    <col min="520" max="520" width="22.85546875" style="33" customWidth="1"/>
    <col min="521" max="528" width="0" style="33" hidden="1" customWidth="1"/>
    <col min="529" max="529" width="21.85546875" style="33" bestFit="1" customWidth="1"/>
    <col min="530" max="531" width="19.85546875" style="33" bestFit="1" customWidth="1"/>
    <col min="532" max="769" width="17" style="33"/>
    <col min="770" max="770" width="7.42578125" style="33" customWidth="1"/>
    <col min="771" max="771" width="100" style="33" customWidth="1"/>
    <col min="772" max="772" width="24.42578125" style="33" customWidth="1"/>
    <col min="773" max="773" width="20.42578125" style="33" customWidth="1"/>
    <col min="774" max="774" width="17.42578125" style="33" customWidth="1"/>
    <col min="775" max="775" width="19.140625" style="33" customWidth="1"/>
    <col min="776" max="776" width="22.85546875" style="33" customWidth="1"/>
    <col min="777" max="784" width="0" style="33" hidden="1" customWidth="1"/>
    <col min="785" max="785" width="21.85546875" style="33" bestFit="1" customWidth="1"/>
    <col min="786" max="787" width="19.85546875" style="33" bestFit="1" customWidth="1"/>
    <col min="788" max="1025" width="17" style="33"/>
    <col min="1026" max="1026" width="7.42578125" style="33" customWidth="1"/>
    <col min="1027" max="1027" width="100" style="33" customWidth="1"/>
    <col min="1028" max="1028" width="24.42578125" style="33" customWidth="1"/>
    <col min="1029" max="1029" width="20.42578125" style="33" customWidth="1"/>
    <col min="1030" max="1030" width="17.42578125" style="33" customWidth="1"/>
    <col min="1031" max="1031" width="19.140625" style="33" customWidth="1"/>
    <col min="1032" max="1032" width="22.85546875" style="33" customWidth="1"/>
    <col min="1033" max="1040" width="0" style="33" hidden="1" customWidth="1"/>
    <col min="1041" max="1041" width="21.85546875" style="33" bestFit="1" customWidth="1"/>
    <col min="1042" max="1043" width="19.85546875" style="33" bestFit="1" customWidth="1"/>
    <col min="1044" max="1281" width="17" style="33"/>
    <col min="1282" max="1282" width="7.42578125" style="33" customWidth="1"/>
    <col min="1283" max="1283" width="100" style="33" customWidth="1"/>
    <col min="1284" max="1284" width="24.42578125" style="33" customWidth="1"/>
    <col min="1285" max="1285" width="20.42578125" style="33" customWidth="1"/>
    <col min="1286" max="1286" width="17.42578125" style="33" customWidth="1"/>
    <col min="1287" max="1287" width="19.140625" style="33" customWidth="1"/>
    <col min="1288" max="1288" width="22.85546875" style="33" customWidth="1"/>
    <col min="1289" max="1296" width="0" style="33" hidden="1" customWidth="1"/>
    <col min="1297" max="1297" width="21.85546875" style="33" bestFit="1" customWidth="1"/>
    <col min="1298" max="1299" width="19.85546875" style="33" bestFit="1" customWidth="1"/>
    <col min="1300" max="1537" width="17" style="33"/>
    <col min="1538" max="1538" width="7.42578125" style="33" customWidth="1"/>
    <col min="1539" max="1539" width="100" style="33" customWidth="1"/>
    <col min="1540" max="1540" width="24.42578125" style="33" customWidth="1"/>
    <col min="1541" max="1541" width="20.42578125" style="33" customWidth="1"/>
    <col min="1542" max="1542" width="17.42578125" style="33" customWidth="1"/>
    <col min="1543" max="1543" width="19.140625" style="33" customWidth="1"/>
    <col min="1544" max="1544" width="22.85546875" style="33" customWidth="1"/>
    <col min="1545" max="1552" width="0" style="33" hidden="1" customWidth="1"/>
    <col min="1553" max="1553" width="21.85546875" style="33" bestFit="1" customWidth="1"/>
    <col min="1554" max="1555" width="19.85546875" style="33" bestFit="1" customWidth="1"/>
    <col min="1556" max="1793" width="17" style="33"/>
    <col min="1794" max="1794" width="7.42578125" style="33" customWidth="1"/>
    <col min="1795" max="1795" width="100" style="33" customWidth="1"/>
    <col min="1796" max="1796" width="24.42578125" style="33" customWidth="1"/>
    <col min="1797" max="1797" width="20.42578125" style="33" customWidth="1"/>
    <col min="1798" max="1798" width="17.42578125" style="33" customWidth="1"/>
    <col min="1799" max="1799" width="19.140625" style="33" customWidth="1"/>
    <col min="1800" max="1800" width="22.85546875" style="33" customWidth="1"/>
    <col min="1801" max="1808" width="0" style="33" hidden="1" customWidth="1"/>
    <col min="1809" max="1809" width="21.85546875" style="33" bestFit="1" customWidth="1"/>
    <col min="1810" max="1811" width="19.85546875" style="33" bestFit="1" customWidth="1"/>
    <col min="1812" max="2049" width="17" style="33"/>
    <col min="2050" max="2050" width="7.42578125" style="33" customWidth="1"/>
    <col min="2051" max="2051" width="100" style="33" customWidth="1"/>
    <col min="2052" max="2052" width="24.42578125" style="33" customWidth="1"/>
    <col min="2053" max="2053" width="20.42578125" style="33" customWidth="1"/>
    <col min="2054" max="2054" width="17.42578125" style="33" customWidth="1"/>
    <col min="2055" max="2055" width="19.140625" style="33" customWidth="1"/>
    <col min="2056" max="2056" width="22.85546875" style="33" customWidth="1"/>
    <col min="2057" max="2064" width="0" style="33" hidden="1" customWidth="1"/>
    <col min="2065" max="2065" width="21.85546875" style="33" bestFit="1" customWidth="1"/>
    <col min="2066" max="2067" width="19.85546875" style="33" bestFit="1" customWidth="1"/>
    <col min="2068" max="2305" width="17" style="33"/>
    <col min="2306" max="2306" width="7.42578125" style="33" customWidth="1"/>
    <col min="2307" max="2307" width="100" style="33" customWidth="1"/>
    <col min="2308" max="2308" width="24.42578125" style="33" customWidth="1"/>
    <col min="2309" max="2309" width="20.42578125" style="33" customWidth="1"/>
    <col min="2310" max="2310" width="17.42578125" style="33" customWidth="1"/>
    <col min="2311" max="2311" width="19.140625" style="33" customWidth="1"/>
    <col min="2312" max="2312" width="22.85546875" style="33" customWidth="1"/>
    <col min="2313" max="2320" width="0" style="33" hidden="1" customWidth="1"/>
    <col min="2321" max="2321" width="21.85546875" style="33" bestFit="1" customWidth="1"/>
    <col min="2322" max="2323" width="19.85546875" style="33" bestFit="1" customWidth="1"/>
    <col min="2324" max="2561" width="17" style="33"/>
    <col min="2562" max="2562" width="7.42578125" style="33" customWidth="1"/>
    <col min="2563" max="2563" width="100" style="33" customWidth="1"/>
    <col min="2564" max="2564" width="24.42578125" style="33" customWidth="1"/>
    <col min="2565" max="2565" width="20.42578125" style="33" customWidth="1"/>
    <col min="2566" max="2566" width="17.42578125" style="33" customWidth="1"/>
    <col min="2567" max="2567" width="19.140625" style="33" customWidth="1"/>
    <col min="2568" max="2568" width="22.85546875" style="33" customWidth="1"/>
    <col min="2569" max="2576" width="0" style="33" hidden="1" customWidth="1"/>
    <col min="2577" max="2577" width="21.85546875" style="33" bestFit="1" customWidth="1"/>
    <col min="2578" max="2579" width="19.85546875" style="33" bestFit="1" customWidth="1"/>
    <col min="2580" max="2817" width="17" style="33"/>
    <col min="2818" max="2818" width="7.42578125" style="33" customWidth="1"/>
    <col min="2819" max="2819" width="100" style="33" customWidth="1"/>
    <col min="2820" max="2820" width="24.42578125" style="33" customWidth="1"/>
    <col min="2821" max="2821" width="20.42578125" style="33" customWidth="1"/>
    <col min="2822" max="2822" width="17.42578125" style="33" customWidth="1"/>
    <col min="2823" max="2823" width="19.140625" style="33" customWidth="1"/>
    <col min="2824" max="2824" width="22.85546875" style="33" customWidth="1"/>
    <col min="2825" max="2832" width="0" style="33" hidden="1" customWidth="1"/>
    <col min="2833" max="2833" width="21.85546875" style="33" bestFit="1" customWidth="1"/>
    <col min="2834" max="2835" width="19.85546875" style="33" bestFit="1" customWidth="1"/>
    <col min="2836" max="3073" width="17" style="33"/>
    <col min="3074" max="3074" width="7.42578125" style="33" customWidth="1"/>
    <col min="3075" max="3075" width="100" style="33" customWidth="1"/>
    <col min="3076" max="3076" width="24.42578125" style="33" customWidth="1"/>
    <col min="3077" max="3077" width="20.42578125" style="33" customWidth="1"/>
    <col min="3078" max="3078" width="17.42578125" style="33" customWidth="1"/>
    <col min="3079" max="3079" width="19.140625" style="33" customWidth="1"/>
    <col min="3080" max="3080" width="22.85546875" style="33" customWidth="1"/>
    <col min="3081" max="3088" width="0" style="33" hidden="1" customWidth="1"/>
    <col min="3089" max="3089" width="21.85546875" style="33" bestFit="1" customWidth="1"/>
    <col min="3090" max="3091" width="19.85546875" style="33" bestFit="1" customWidth="1"/>
    <col min="3092" max="3329" width="17" style="33"/>
    <col min="3330" max="3330" width="7.42578125" style="33" customWidth="1"/>
    <col min="3331" max="3331" width="100" style="33" customWidth="1"/>
    <col min="3332" max="3332" width="24.42578125" style="33" customWidth="1"/>
    <col min="3333" max="3333" width="20.42578125" style="33" customWidth="1"/>
    <col min="3334" max="3334" width="17.42578125" style="33" customWidth="1"/>
    <col min="3335" max="3335" width="19.140625" style="33" customWidth="1"/>
    <col min="3336" max="3336" width="22.85546875" style="33" customWidth="1"/>
    <col min="3337" max="3344" width="0" style="33" hidden="1" customWidth="1"/>
    <col min="3345" max="3345" width="21.85546875" style="33" bestFit="1" customWidth="1"/>
    <col min="3346" max="3347" width="19.85546875" style="33" bestFit="1" customWidth="1"/>
    <col min="3348" max="3585" width="17" style="33"/>
    <col min="3586" max="3586" width="7.42578125" style="33" customWidth="1"/>
    <col min="3587" max="3587" width="100" style="33" customWidth="1"/>
    <col min="3588" max="3588" width="24.42578125" style="33" customWidth="1"/>
    <col min="3589" max="3589" width="20.42578125" style="33" customWidth="1"/>
    <col min="3590" max="3590" width="17.42578125" style="33" customWidth="1"/>
    <col min="3591" max="3591" width="19.140625" style="33" customWidth="1"/>
    <col min="3592" max="3592" width="22.85546875" style="33" customWidth="1"/>
    <col min="3593" max="3600" width="0" style="33" hidden="1" customWidth="1"/>
    <col min="3601" max="3601" width="21.85546875" style="33" bestFit="1" customWidth="1"/>
    <col min="3602" max="3603" width="19.85546875" style="33" bestFit="1" customWidth="1"/>
    <col min="3604" max="3841" width="17" style="33"/>
    <col min="3842" max="3842" width="7.42578125" style="33" customWidth="1"/>
    <col min="3843" max="3843" width="100" style="33" customWidth="1"/>
    <col min="3844" max="3844" width="24.42578125" style="33" customWidth="1"/>
    <col min="3845" max="3845" width="20.42578125" style="33" customWidth="1"/>
    <col min="3846" max="3846" width="17.42578125" style="33" customWidth="1"/>
    <col min="3847" max="3847" width="19.140625" style="33" customWidth="1"/>
    <col min="3848" max="3848" width="22.85546875" style="33" customWidth="1"/>
    <col min="3849" max="3856" width="0" style="33" hidden="1" customWidth="1"/>
    <col min="3857" max="3857" width="21.85546875" style="33" bestFit="1" customWidth="1"/>
    <col min="3858" max="3859" width="19.85546875" style="33" bestFit="1" customWidth="1"/>
    <col min="3860" max="4097" width="17" style="33"/>
    <col min="4098" max="4098" width="7.42578125" style="33" customWidth="1"/>
    <col min="4099" max="4099" width="100" style="33" customWidth="1"/>
    <col min="4100" max="4100" width="24.42578125" style="33" customWidth="1"/>
    <col min="4101" max="4101" width="20.42578125" style="33" customWidth="1"/>
    <col min="4102" max="4102" width="17.42578125" style="33" customWidth="1"/>
    <col min="4103" max="4103" width="19.140625" style="33" customWidth="1"/>
    <col min="4104" max="4104" width="22.85546875" style="33" customWidth="1"/>
    <col min="4105" max="4112" width="0" style="33" hidden="1" customWidth="1"/>
    <col min="4113" max="4113" width="21.85546875" style="33" bestFit="1" customWidth="1"/>
    <col min="4114" max="4115" width="19.85546875" style="33" bestFit="1" customWidth="1"/>
    <col min="4116" max="4353" width="17" style="33"/>
    <col min="4354" max="4354" width="7.42578125" style="33" customWidth="1"/>
    <col min="4355" max="4355" width="100" style="33" customWidth="1"/>
    <col min="4356" max="4356" width="24.42578125" style="33" customWidth="1"/>
    <col min="4357" max="4357" width="20.42578125" style="33" customWidth="1"/>
    <col min="4358" max="4358" width="17.42578125" style="33" customWidth="1"/>
    <col min="4359" max="4359" width="19.140625" style="33" customWidth="1"/>
    <col min="4360" max="4360" width="22.85546875" style="33" customWidth="1"/>
    <col min="4361" max="4368" width="0" style="33" hidden="1" customWidth="1"/>
    <col min="4369" max="4369" width="21.85546875" style="33" bestFit="1" customWidth="1"/>
    <col min="4370" max="4371" width="19.85546875" style="33" bestFit="1" customWidth="1"/>
    <col min="4372" max="4609" width="17" style="33"/>
    <col min="4610" max="4610" width="7.42578125" style="33" customWidth="1"/>
    <col min="4611" max="4611" width="100" style="33" customWidth="1"/>
    <col min="4612" max="4612" width="24.42578125" style="33" customWidth="1"/>
    <col min="4613" max="4613" width="20.42578125" style="33" customWidth="1"/>
    <col min="4614" max="4614" width="17.42578125" style="33" customWidth="1"/>
    <col min="4615" max="4615" width="19.140625" style="33" customWidth="1"/>
    <col min="4616" max="4616" width="22.85546875" style="33" customWidth="1"/>
    <col min="4617" max="4624" width="0" style="33" hidden="1" customWidth="1"/>
    <col min="4625" max="4625" width="21.85546875" style="33" bestFit="1" customWidth="1"/>
    <col min="4626" max="4627" width="19.85546875" style="33" bestFit="1" customWidth="1"/>
    <col min="4628" max="4865" width="17" style="33"/>
    <col min="4866" max="4866" width="7.42578125" style="33" customWidth="1"/>
    <col min="4867" max="4867" width="100" style="33" customWidth="1"/>
    <col min="4868" max="4868" width="24.42578125" style="33" customWidth="1"/>
    <col min="4869" max="4869" width="20.42578125" style="33" customWidth="1"/>
    <col min="4870" max="4870" width="17.42578125" style="33" customWidth="1"/>
    <col min="4871" max="4871" width="19.140625" style="33" customWidth="1"/>
    <col min="4872" max="4872" width="22.85546875" style="33" customWidth="1"/>
    <col min="4873" max="4880" width="0" style="33" hidden="1" customWidth="1"/>
    <col min="4881" max="4881" width="21.85546875" style="33" bestFit="1" customWidth="1"/>
    <col min="4882" max="4883" width="19.85546875" style="33" bestFit="1" customWidth="1"/>
    <col min="4884" max="5121" width="17" style="33"/>
    <col min="5122" max="5122" width="7.42578125" style="33" customWidth="1"/>
    <col min="5123" max="5123" width="100" style="33" customWidth="1"/>
    <col min="5124" max="5124" width="24.42578125" style="33" customWidth="1"/>
    <col min="5125" max="5125" width="20.42578125" style="33" customWidth="1"/>
    <col min="5126" max="5126" width="17.42578125" style="33" customWidth="1"/>
    <col min="5127" max="5127" width="19.140625" style="33" customWidth="1"/>
    <col min="5128" max="5128" width="22.85546875" style="33" customWidth="1"/>
    <col min="5129" max="5136" width="0" style="33" hidden="1" customWidth="1"/>
    <col min="5137" max="5137" width="21.85546875" style="33" bestFit="1" customWidth="1"/>
    <col min="5138" max="5139" width="19.85546875" style="33" bestFit="1" customWidth="1"/>
    <col min="5140" max="5377" width="17" style="33"/>
    <col min="5378" max="5378" width="7.42578125" style="33" customWidth="1"/>
    <col min="5379" max="5379" width="100" style="33" customWidth="1"/>
    <col min="5380" max="5380" width="24.42578125" style="33" customWidth="1"/>
    <col min="5381" max="5381" width="20.42578125" style="33" customWidth="1"/>
    <col min="5382" max="5382" width="17.42578125" style="33" customWidth="1"/>
    <col min="5383" max="5383" width="19.140625" style="33" customWidth="1"/>
    <col min="5384" max="5384" width="22.85546875" style="33" customWidth="1"/>
    <col min="5385" max="5392" width="0" style="33" hidden="1" customWidth="1"/>
    <col min="5393" max="5393" width="21.85546875" style="33" bestFit="1" customWidth="1"/>
    <col min="5394" max="5395" width="19.85546875" style="33" bestFit="1" customWidth="1"/>
    <col min="5396" max="5633" width="17" style="33"/>
    <col min="5634" max="5634" width="7.42578125" style="33" customWidth="1"/>
    <col min="5635" max="5635" width="100" style="33" customWidth="1"/>
    <col min="5636" max="5636" width="24.42578125" style="33" customWidth="1"/>
    <col min="5637" max="5637" width="20.42578125" style="33" customWidth="1"/>
    <col min="5638" max="5638" width="17.42578125" style="33" customWidth="1"/>
    <col min="5639" max="5639" width="19.140625" style="33" customWidth="1"/>
    <col min="5640" max="5640" width="22.85546875" style="33" customWidth="1"/>
    <col min="5641" max="5648" width="0" style="33" hidden="1" customWidth="1"/>
    <col min="5649" max="5649" width="21.85546875" style="33" bestFit="1" customWidth="1"/>
    <col min="5650" max="5651" width="19.85546875" style="33" bestFit="1" customWidth="1"/>
    <col min="5652" max="5889" width="17" style="33"/>
    <col min="5890" max="5890" width="7.42578125" style="33" customWidth="1"/>
    <col min="5891" max="5891" width="100" style="33" customWidth="1"/>
    <col min="5892" max="5892" width="24.42578125" style="33" customWidth="1"/>
    <col min="5893" max="5893" width="20.42578125" style="33" customWidth="1"/>
    <col min="5894" max="5894" width="17.42578125" style="33" customWidth="1"/>
    <col min="5895" max="5895" width="19.140625" style="33" customWidth="1"/>
    <col min="5896" max="5896" width="22.85546875" style="33" customWidth="1"/>
    <col min="5897" max="5904" width="0" style="33" hidden="1" customWidth="1"/>
    <col min="5905" max="5905" width="21.85546875" style="33" bestFit="1" customWidth="1"/>
    <col min="5906" max="5907" width="19.85546875" style="33" bestFit="1" customWidth="1"/>
    <col min="5908" max="6145" width="17" style="33"/>
    <col min="6146" max="6146" width="7.42578125" style="33" customWidth="1"/>
    <col min="6147" max="6147" width="100" style="33" customWidth="1"/>
    <col min="6148" max="6148" width="24.42578125" style="33" customWidth="1"/>
    <col min="6149" max="6149" width="20.42578125" style="33" customWidth="1"/>
    <col min="6150" max="6150" width="17.42578125" style="33" customWidth="1"/>
    <col min="6151" max="6151" width="19.140625" style="33" customWidth="1"/>
    <col min="6152" max="6152" width="22.85546875" style="33" customWidth="1"/>
    <col min="6153" max="6160" width="0" style="33" hidden="1" customWidth="1"/>
    <col min="6161" max="6161" width="21.85546875" style="33" bestFit="1" customWidth="1"/>
    <col min="6162" max="6163" width="19.85546875" style="33" bestFit="1" customWidth="1"/>
    <col min="6164" max="6401" width="17" style="33"/>
    <col min="6402" max="6402" width="7.42578125" style="33" customWidth="1"/>
    <col min="6403" max="6403" width="100" style="33" customWidth="1"/>
    <col min="6404" max="6404" width="24.42578125" style="33" customWidth="1"/>
    <col min="6405" max="6405" width="20.42578125" style="33" customWidth="1"/>
    <col min="6406" max="6406" width="17.42578125" style="33" customWidth="1"/>
    <col min="6407" max="6407" width="19.140625" style="33" customWidth="1"/>
    <col min="6408" max="6408" width="22.85546875" style="33" customWidth="1"/>
    <col min="6409" max="6416" width="0" style="33" hidden="1" customWidth="1"/>
    <col min="6417" max="6417" width="21.85546875" style="33" bestFit="1" customWidth="1"/>
    <col min="6418" max="6419" width="19.85546875" style="33" bestFit="1" customWidth="1"/>
    <col min="6420" max="6657" width="17" style="33"/>
    <col min="6658" max="6658" width="7.42578125" style="33" customWidth="1"/>
    <col min="6659" max="6659" width="100" style="33" customWidth="1"/>
    <col min="6660" max="6660" width="24.42578125" style="33" customWidth="1"/>
    <col min="6661" max="6661" width="20.42578125" style="33" customWidth="1"/>
    <col min="6662" max="6662" width="17.42578125" style="33" customWidth="1"/>
    <col min="6663" max="6663" width="19.140625" style="33" customWidth="1"/>
    <col min="6664" max="6664" width="22.85546875" style="33" customWidth="1"/>
    <col min="6665" max="6672" width="0" style="33" hidden="1" customWidth="1"/>
    <col min="6673" max="6673" width="21.85546875" style="33" bestFit="1" customWidth="1"/>
    <col min="6674" max="6675" width="19.85546875" style="33" bestFit="1" customWidth="1"/>
    <col min="6676" max="6913" width="17" style="33"/>
    <col min="6914" max="6914" width="7.42578125" style="33" customWidth="1"/>
    <col min="6915" max="6915" width="100" style="33" customWidth="1"/>
    <col min="6916" max="6916" width="24.42578125" style="33" customWidth="1"/>
    <col min="6917" max="6917" width="20.42578125" style="33" customWidth="1"/>
    <col min="6918" max="6918" width="17.42578125" style="33" customWidth="1"/>
    <col min="6919" max="6919" width="19.140625" style="33" customWidth="1"/>
    <col min="6920" max="6920" width="22.85546875" style="33" customWidth="1"/>
    <col min="6921" max="6928" width="0" style="33" hidden="1" customWidth="1"/>
    <col min="6929" max="6929" width="21.85546875" style="33" bestFit="1" customWidth="1"/>
    <col min="6930" max="6931" width="19.85546875" style="33" bestFit="1" customWidth="1"/>
    <col min="6932" max="7169" width="17" style="33"/>
    <col min="7170" max="7170" width="7.42578125" style="33" customWidth="1"/>
    <col min="7171" max="7171" width="100" style="33" customWidth="1"/>
    <col min="7172" max="7172" width="24.42578125" style="33" customWidth="1"/>
    <col min="7173" max="7173" width="20.42578125" style="33" customWidth="1"/>
    <col min="7174" max="7174" width="17.42578125" style="33" customWidth="1"/>
    <col min="7175" max="7175" width="19.140625" style="33" customWidth="1"/>
    <col min="7176" max="7176" width="22.85546875" style="33" customWidth="1"/>
    <col min="7177" max="7184" width="0" style="33" hidden="1" customWidth="1"/>
    <col min="7185" max="7185" width="21.85546875" style="33" bestFit="1" customWidth="1"/>
    <col min="7186" max="7187" width="19.85546875" style="33" bestFit="1" customWidth="1"/>
    <col min="7188" max="7425" width="17" style="33"/>
    <col min="7426" max="7426" width="7.42578125" style="33" customWidth="1"/>
    <col min="7427" max="7427" width="100" style="33" customWidth="1"/>
    <col min="7428" max="7428" width="24.42578125" style="33" customWidth="1"/>
    <col min="7429" max="7429" width="20.42578125" style="33" customWidth="1"/>
    <col min="7430" max="7430" width="17.42578125" style="33" customWidth="1"/>
    <col min="7431" max="7431" width="19.140625" style="33" customWidth="1"/>
    <col min="7432" max="7432" width="22.85546875" style="33" customWidth="1"/>
    <col min="7433" max="7440" width="0" style="33" hidden="1" customWidth="1"/>
    <col min="7441" max="7441" width="21.85546875" style="33" bestFit="1" customWidth="1"/>
    <col min="7442" max="7443" width="19.85546875" style="33" bestFit="1" customWidth="1"/>
    <col min="7444" max="7681" width="17" style="33"/>
    <col min="7682" max="7682" width="7.42578125" style="33" customWidth="1"/>
    <col min="7683" max="7683" width="100" style="33" customWidth="1"/>
    <col min="7684" max="7684" width="24.42578125" style="33" customWidth="1"/>
    <col min="7685" max="7685" width="20.42578125" style="33" customWidth="1"/>
    <col min="7686" max="7686" width="17.42578125" style="33" customWidth="1"/>
    <col min="7687" max="7687" width="19.140625" style="33" customWidth="1"/>
    <col min="7688" max="7688" width="22.85546875" style="33" customWidth="1"/>
    <col min="7689" max="7696" width="0" style="33" hidden="1" customWidth="1"/>
    <col min="7697" max="7697" width="21.85546875" style="33" bestFit="1" customWidth="1"/>
    <col min="7698" max="7699" width="19.85546875" style="33" bestFit="1" customWidth="1"/>
    <col min="7700" max="7937" width="17" style="33"/>
    <col min="7938" max="7938" width="7.42578125" style="33" customWidth="1"/>
    <col min="7939" max="7939" width="100" style="33" customWidth="1"/>
    <col min="7940" max="7940" width="24.42578125" style="33" customWidth="1"/>
    <col min="7941" max="7941" width="20.42578125" style="33" customWidth="1"/>
    <col min="7942" max="7942" width="17.42578125" style="33" customWidth="1"/>
    <col min="7943" max="7943" width="19.140625" style="33" customWidth="1"/>
    <col min="7944" max="7944" width="22.85546875" style="33" customWidth="1"/>
    <col min="7945" max="7952" width="0" style="33" hidden="1" customWidth="1"/>
    <col min="7953" max="7953" width="21.85546875" style="33" bestFit="1" customWidth="1"/>
    <col min="7954" max="7955" width="19.85546875" style="33" bestFit="1" customWidth="1"/>
    <col min="7956" max="8193" width="17" style="33"/>
    <col min="8194" max="8194" width="7.42578125" style="33" customWidth="1"/>
    <col min="8195" max="8195" width="100" style="33" customWidth="1"/>
    <col min="8196" max="8196" width="24.42578125" style="33" customWidth="1"/>
    <col min="8197" max="8197" width="20.42578125" style="33" customWidth="1"/>
    <col min="8198" max="8198" width="17.42578125" style="33" customWidth="1"/>
    <col min="8199" max="8199" width="19.140625" style="33" customWidth="1"/>
    <col min="8200" max="8200" width="22.85546875" style="33" customWidth="1"/>
    <col min="8201" max="8208" width="0" style="33" hidden="1" customWidth="1"/>
    <col min="8209" max="8209" width="21.85546875" style="33" bestFit="1" customWidth="1"/>
    <col min="8210" max="8211" width="19.85546875" style="33" bestFit="1" customWidth="1"/>
    <col min="8212" max="8449" width="17" style="33"/>
    <col min="8450" max="8450" width="7.42578125" style="33" customWidth="1"/>
    <col min="8451" max="8451" width="100" style="33" customWidth="1"/>
    <col min="8452" max="8452" width="24.42578125" style="33" customWidth="1"/>
    <col min="8453" max="8453" width="20.42578125" style="33" customWidth="1"/>
    <col min="8454" max="8454" width="17.42578125" style="33" customWidth="1"/>
    <col min="8455" max="8455" width="19.140625" style="33" customWidth="1"/>
    <col min="8456" max="8456" width="22.85546875" style="33" customWidth="1"/>
    <col min="8457" max="8464" width="0" style="33" hidden="1" customWidth="1"/>
    <col min="8465" max="8465" width="21.85546875" style="33" bestFit="1" customWidth="1"/>
    <col min="8466" max="8467" width="19.85546875" style="33" bestFit="1" customWidth="1"/>
    <col min="8468" max="8705" width="17" style="33"/>
    <col min="8706" max="8706" width="7.42578125" style="33" customWidth="1"/>
    <col min="8707" max="8707" width="100" style="33" customWidth="1"/>
    <col min="8708" max="8708" width="24.42578125" style="33" customWidth="1"/>
    <col min="8709" max="8709" width="20.42578125" style="33" customWidth="1"/>
    <col min="8710" max="8710" width="17.42578125" style="33" customWidth="1"/>
    <col min="8711" max="8711" width="19.140625" style="33" customWidth="1"/>
    <col min="8712" max="8712" width="22.85546875" style="33" customWidth="1"/>
    <col min="8713" max="8720" width="0" style="33" hidden="1" customWidth="1"/>
    <col min="8721" max="8721" width="21.85546875" style="33" bestFit="1" customWidth="1"/>
    <col min="8722" max="8723" width="19.85546875" style="33" bestFit="1" customWidth="1"/>
    <col min="8724" max="8961" width="17" style="33"/>
    <col min="8962" max="8962" width="7.42578125" style="33" customWidth="1"/>
    <col min="8963" max="8963" width="100" style="33" customWidth="1"/>
    <col min="8964" max="8964" width="24.42578125" style="33" customWidth="1"/>
    <col min="8965" max="8965" width="20.42578125" style="33" customWidth="1"/>
    <col min="8966" max="8966" width="17.42578125" style="33" customWidth="1"/>
    <col min="8967" max="8967" width="19.140625" style="33" customWidth="1"/>
    <col min="8968" max="8968" width="22.85546875" style="33" customWidth="1"/>
    <col min="8969" max="8976" width="0" style="33" hidden="1" customWidth="1"/>
    <col min="8977" max="8977" width="21.85546875" style="33" bestFit="1" customWidth="1"/>
    <col min="8978" max="8979" width="19.85546875" style="33" bestFit="1" customWidth="1"/>
    <col min="8980" max="9217" width="17" style="33"/>
    <col min="9218" max="9218" width="7.42578125" style="33" customWidth="1"/>
    <col min="9219" max="9219" width="100" style="33" customWidth="1"/>
    <col min="9220" max="9220" width="24.42578125" style="33" customWidth="1"/>
    <col min="9221" max="9221" width="20.42578125" style="33" customWidth="1"/>
    <col min="9222" max="9222" width="17.42578125" style="33" customWidth="1"/>
    <col min="9223" max="9223" width="19.140625" style="33" customWidth="1"/>
    <col min="9224" max="9224" width="22.85546875" style="33" customWidth="1"/>
    <col min="9225" max="9232" width="0" style="33" hidden="1" customWidth="1"/>
    <col min="9233" max="9233" width="21.85546875" style="33" bestFit="1" customWidth="1"/>
    <col min="9234" max="9235" width="19.85546875" style="33" bestFit="1" customWidth="1"/>
    <col min="9236" max="9473" width="17" style="33"/>
    <col min="9474" max="9474" width="7.42578125" style="33" customWidth="1"/>
    <col min="9475" max="9475" width="100" style="33" customWidth="1"/>
    <col min="9476" max="9476" width="24.42578125" style="33" customWidth="1"/>
    <col min="9477" max="9477" width="20.42578125" style="33" customWidth="1"/>
    <col min="9478" max="9478" width="17.42578125" style="33" customWidth="1"/>
    <col min="9479" max="9479" width="19.140625" style="33" customWidth="1"/>
    <col min="9480" max="9480" width="22.85546875" style="33" customWidth="1"/>
    <col min="9481" max="9488" width="0" style="33" hidden="1" customWidth="1"/>
    <col min="9489" max="9489" width="21.85546875" style="33" bestFit="1" customWidth="1"/>
    <col min="9490" max="9491" width="19.85546875" style="33" bestFit="1" customWidth="1"/>
    <col min="9492" max="9729" width="17" style="33"/>
    <col min="9730" max="9730" width="7.42578125" style="33" customWidth="1"/>
    <col min="9731" max="9731" width="100" style="33" customWidth="1"/>
    <col min="9732" max="9732" width="24.42578125" style="33" customWidth="1"/>
    <col min="9733" max="9733" width="20.42578125" style="33" customWidth="1"/>
    <col min="9734" max="9734" width="17.42578125" style="33" customWidth="1"/>
    <col min="9735" max="9735" width="19.140625" style="33" customWidth="1"/>
    <col min="9736" max="9736" width="22.85546875" style="33" customWidth="1"/>
    <col min="9737" max="9744" width="0" style="33" hidden="1" customWidth="1"/>
    <col min="9745" max="9745" width="21.85546875" style="33" bestFit="1" customWidth="1"/>
    <col min="9746" max="9747" width="19.85546875" style="33" bestFit="1" customWidth="1"/>
    <col min="9748" max="9985" width="17" style="33"/>
    <col min="9986" max="9986" width="7.42578125" style="33" customWidth="1"/>
    <col min="9987" max="9987" width="100" style="33" customWidth="1"/>
    <col min="9988" max="9988" width="24.42578125" style="33" customWidth="1"/>
    <col min="9989" max="9989" width="20.42578125" style="33" customWidth="1"/>
    <col min="9990" max="9990" width="17.42578125" style="33" customWidth="1"/>
    <col min="9991" max="9991" width="19.140625" style="33" customWidth="1"/>
    <col min="9992" max="9992" width="22.85546875" style="33" customWidth="1"/>
    <col min="9993" max="10000" width="0" style="33" hidden="1" customWidth="1"/>
    <col min="10001" max="10001" width="21.85546875" style="33" bestFit="1" customWidth="1"/>
    <col min="10002" max="10003" width="19.85546875" style="33" bestFit="1" customWidth="1"/>
    <col min="10004" max="10241" width="17" style="33"/>
    <col min="10242" max="10242" width="7.42578125" style="33" customWidth="1"/>
    <col min="10243" max="10243" width="100" style="33" customWidth="1"/>
    <col min="10244" max="10244" width="24.42578125" style="33" customWidth="1"/>
    <col min="10245" max="10245" width="20.42578125" style="33" customWidth="1"/>
    <col min="10246" max="10246" width="17.42578125" style="33" customWidth="1"/>
    <col min="10247" max="10247" width="19.140625" style="33" customWidth="1"/>
    <col min="10248" max="10248" width="22.85546875" style="33" customWidth="1"/>
    <col min="10249" max="10256" width="0" style="33" hidden="1" customWidth="1"/>
    <col min="10257" max="10257" width="21.85546875" style="33" bestFit="1" customWidth="1"/>
    <col min="10258" max="10259" width="19.85546875" style="33" bestFit="1" customWidth="1"/>
    <col min="10260" max="10497" width="17" style="33"/>
    <col min="10498" max="10498" width="7.42578125" style="33" customWidth="1"/>
    <col min="10499" max="10499" width="100" style="33" customWidth="1"/>
    <col min="10500" max="10500" width="24.42578125" style="33" customWidth="1"/>
    <col min="10501" max="10501" width="20.42578125" style="33" customWidth="1"/>
    <col min="10502" max="10502" width="17.42578125" style="33" customWidth="1"/>
    <col min="10503" max="10503" width="19.140625" style="33" customWidth="1"/>
    <col min="10504" max="10504" width="22.85546875" style="33" customWidth="1"/>
    <col min="10505" max="10512" width="0" style="33" hidden="1" customWidth="1"/>
    <col min="10513" max="10513" width="21.85546875" style="33" bestFit="1" customWidth="1"/>
    <col min="10514" max="10515" width="19.85546875" style="33" bestFit="1" customWidth="1"/>
    <col min="10516" max="10753" width="17" style="33"/>
    <col min="10754" max="10754" width="7.42578125" style="33" customWidth="1"/>
    <col min="10755" max="10755" width="100" style="33" customWidth="1"/>
    <col min="10756" max="10756" width="24.42578125" style="33" customWidth="1"/>
    <col min="10757" max="10757" width="20.42578125" style="33" customWidth="1"/>
    <col min="10758" max="10758" width="17.42578125" style="33" customWidth="1"/>
    <col min="10759" max="10759" width="19.140625" style="33" customWidth="1"/>
    <col min="10760" max="10760" width="22.85546875" style="33" customWidth="1"/>
    <col min="10761" max="10768" width="0" style="33" hidden="1" customWidth="1"/>
    <col min="10769" max="10769" width="21.85546875" style="33" bestFit="1" customWidth="1"/>
    <col min="10770" max="10771" width="19.85546875" style="33" bestFit="1" customWidth="1"/>
    <col min="10772" max="11009" width="17" style="33"/>
    <col min="11010" max="11010" width="7.42578125" style="33" customWidth="1"/>
    <col min="11011" max="11011" width="100" style="33" customWidth="1"/>
    <col min="11012" max="11012" width="24.42578125" style="33" customWidth="1"/>
    <col min="11013" max="11013" width="20.42578125" style="33" customWidth="1"/>
    <col min="11014" max="11014" width="17.42578125" style="33" customWidth="1"/>
    <col min="11015" max="11015" width="19.140625" style="33" customWidth="1"/>
    <col min="11016" max="11016" width="22.85546875" style="33" customWidth="1"/>
    <col min="11017" max="11024" width="0" style="33" hidden="1" customWidth="1"/>
    <col min="11025" max="11025" width="21.85546875" style="33" bestFit="1" customWidth="1"/>
    <col min="11026" max="11027" width="19.85546875" style="33" bestFit="1" customWidth="1"/>
    <col min="11028" max="11265" width="17" style="33"/>
    <col min="11266" max="11266" width="7.42578125" style="33" customWidth="1"/>
    <col min="11267" max="11267" width="100" style="33" customWidth="1"/>
    <col min="11268" max="11268" width="24.42578125" style="33" customWidth="1"/>
    <col min="11269" max="11269" width="20.42578125" style="33" customWidth="1"/>
    <col min="11270" max="11270" width="17.42578125" style="33" customWidth="1"/>
    <col min="11271" max="11271" width="19.140625" style="33" customWidth="1"/>
    <col min="11272" max="11272" width="22.85546875" style="33" customWidth="1"/>
    <col min="11273" max="11280" width="0" style="33" hidden="1" customWidth="1"/>
    <col min="11281" max="11281" width="21.85546875" style="33" bestFit="1" customWidth="1"/>
    <col min="11282" max="11283" width="19.85546875" style="33" bestFit="1" customWidth="1"/>
    <col min="11284" max="11521" width="17" style="33"/>
    <col min="11522" max="11522" width="7.42578125" style="33" customWidth="1"/>
    <col min="11523" max="11523" width="100" style="33" customWidth="1"/>
    <col min="11524" max="11524" width="24.42578125" style="33" customWidth="1"/>
    <col min="11525" max="11525" width="20.42578125" style="33" customWidth="1"/>
    <col min="11526" max="11526" width="17.42578125" style="33" customWidth="1"/>
    <col min="11527" max="11527" width="19.140625" style="33" customWidth="1"/>
    <col min="11528" max="11528" width="22.85546875" style="33" customWidth="1"/>
    <col min="11529" max="11536" width="0" style="33" hidden="1" customWidth="1"/>
    <col min="11537" max="11537" width="21.85546875" style="33" bestFit="1" customWidth="1"/>
    <col min="11538" max="11539" width="19.85546875" style="33" bestFit="1" customWidth="1"/>
    <col min="11540" max="11777" width="17" style="33"/>
    <col min="11778" max="11778" width="7.42578125" style="33" customWidth="1"/>
    <col min="11779" max="11779" width="100" style="33" customWidth="1"/>
    <col min="11780" max="11780" width="24.42578125" style="33" customWidth="1"/>
    <col min="11781" max="11781" width="20.42578125" style="33" customWidth="1"/>
    <col min="11782" max="11782" width="17.42578125" style="33" customWidth="1"/>
    <col min="11783" max="11783" width="19.140625" style="33" customWidth="1"/>
    <col min="11784" max="11784" width="22.85546875" style="33" customWidth="1"/>
    <col min="11785" max="11792" width="0" style="33" hidden="1" customWidth="1"/>
    <col min="11793" max="11793" width="21.85546875" style="33" bestFit="1" customWidth="1"/>
    <col min="11794" max="11795" width="19.85546875" style="33" bestFit="1" customWidth="1"/>
    <col min="11796" max="12033" width="17" style="33"/>
    <col min="12034" max="12034" width="7.42578125" style="33" customWidth="1"/>
    <col min="12035" max="12035" width="100" style="33" customWidth="1"/>
    <col min="12036" max="12036" width="24.42578125" style="33" customWidth="1"/>
    <col min="12037" max="12037" width="20.42578125" style="33" customWidth="1"/>
    <col min="12038" max="12038" width="17.42578125" style="33" customWidth="1"/>
    <col min="12039" max="12039" width="19.140625" style="33" customWidth="1"/>
    <col min="12040" max="12040" width="22.85546875" style="33" customWidth="1"/>
    <col min="12041" max="12048" width="0" style="33" hidden="1" customWidth="1"/>
    <col min="12049" max="12049" width="21.85546875" style="33" bestFit="1" customWidth="1"/>
    <col min="12050" max="12051" width="19.85546875" style="33" bestFit="1" customWidth="1"/>
    <col min="12052" max="12289" width="17" style="33"/>
    <col min="12290" max="12290" width="7.42578125" style="33" customWidth="1"/>
    <col min="12291" max="12291" width="100" style="33" customWidth="1"/>
    <col min="12292" max="12292" width="24.42578125" style="33" customWidth="1"/>
    <col min="12293" max="12293" width="20.42578125" style="33" customWidth="1"/>
    <col min="12294" max="12294" width="17.42578125" style="33" customWidth="1"/>
    <col min="12295" max="12295" width="19.140625" style="33" customWidth="1"/>
    <col min="12296" max="12296" width="22.85546875" style="33" customWidth="1"/>
    <col min="12297" max="12304" width="0" style="33" hidden="1" customWidth="1"/>
    <col min="12305" max="12305" width="21.85546875" style="33" bestFit="1" customWidth="1"/>
    <col min="12306" max="12307" width="19.85546875" style="33" bestFit="1" customWidth="1"/>
    <col min="12308" max="12545" width="17" style="33"/>
    <col min="12546" max="12546" width="7.42578125" style="33" customWidth="1"/>
    <col min="12547" max="12547" width="100" style="33" customWidth="1"/>
    <col min="12548" max="12548" width="24.42578125" style="33" customWidth="1"/>
    <col min="12549" max="12549" width="20.42578125" style="33" customWidth="1"/>
    <col min="12550" max="12550" width="17.42578125" style="33" customWidth="1"/>
    <col min="12551" max="12551" width="19.140625" style="33" customWidth="1"/>
    <col min="12552" max="12552" width="22.85546875" style="33" customWidth="1"/>
    <col min="12553" max="12560" width="0" style="33" hidden="1" customWidth="1"/>
    <col min="12561" max="12561" width="21.85546875" style="33" bestFit="1" customWidth="1"/>
    <col min="12562" max="12563" width="19.85546875" style="33" bestFit="1" customWidth="1"/>
    <col min="12564" max="12801" width="17" style="33"/>
    <col min="12802" max="12802" width="7.42578125" style="33" customWidth="1"/>
    <col min="12803" max="12803" width="100" style="33" customWidth="1"/>
    <col min="12804" max="12804" width="24.42578125" style="33" customWidth="1"/>
    <col min="12805" max="12805" width="20.42578125" style="33" customWidth="1"/>
    <col min="12806" max="12806" width="17.42578125" style="33" customWidth="1"/>
    <col min="12807" max="12807" width="19.140625" style="33" customWidth="1"/>
    <col min="12808" max="12808" width="22.85546875" style="33" customWidth="1"/>
    <col min="12809" max="12816" width="0" style="33" hidden="1" customWidth="1"/>
    <col min="12817" max="12817" width="21.85546875" style="33" bestFit="1" customWidth="1"/>
    <col min="12818" max="12819" width="19.85546875" style="33" bestFit="1" customWidth="1"/>
    <col min="12820" max="13057" width="17" style="33"/>
    <col min="13058" max="13058" width="7.42578125" style="33" customWidth="1"/>
    <col min="13059" max="13059" width="100" style="33" customWidth="1"/>
    <col min="13060" max="13060" width="24.42578125" style="33" customWidth="1"/>
    <col min="13061" max="13061" width="20.42578125" style="33" customWidth="1"/>
    <col min="13062" max="13062" width="17.42578125" style="33" customWidth="1"/>
    <col min="13063" max="13063" width="19.140625" style="33" customWidth="1"/>
    <col min="13064" max="13064" width="22.85546875" style="33" customWidth="1"/>
    <col min="13065" max="13072" width="0" style="33" hidden="1" customWidth="1"/>
    <col min="13073" max="13073" width="21.85546875" style="33" bestFit="1" customWidth="1"/>
    <col min="13074" max="13075" width="19.85546875" style="33" bestFit="1" customWidth="1"/>
    <col min="13076" max="13313" width="17" style="33"/>
    <col min="13314" max="13314" width="7.42578125" style="33" customWidth="1"/>
    <col min="13315" max="13315" width="100" style="33" customWidth="1"/>
    <col min="13316" max="13316" width="24.42578125" style="33" customWidth="1"/>
    <col min="13317" max="13317" width="20.42578125" style="33" customWidth="1"/>
    <col min="13318" max="13318" width="17.42578125" style="33" customWidth="1"/>
    <col min="13319" max="13319" width="19.140625" style="33" customWidth="1"/>
    <col min="13320" max="13320" width="22.85546875" style="33" customWidth="1"/>
    <col min="13321" max="13328" width="0" style="33" hidden="1" customWidth="1"/>
    <col min="13329" max="13329" width="21.85546875" style="33" bestFit="1" customWidth="1"/>
    <col min="13330" max="13331" width="19.85546875" style="33" bestFit="1" customWidth="1"/>
    <col min="13332" max="13569" width="17" style="33"/>
    <col min="13570" max="13570" width="7.42578125" style="33" customWidth="1"/>
    <col min="13571" max="13571" width="100" style="33" customWidth="1"/>
    <col min="13572" max="13572" width="24.42578125" style="33" customWidth="1"/>
    <col min="13573" max="13573" width="20.42578125" style="33" customWidth="1"/>
    <col min="13574" max="13574" width="17.42578125" style="33" customWidth="1"/>
    <col min="13575" max="13575" width="19.140625" style="33" customWidth="1"/>
    <col min="13576" max="13576" width="22.85546875" style="33" customWidth="1"/>
    <col min="13577" max="13584" width="0" style="33" hidden="1" customWidth="1"/>
    <col min="13585" max="13585" width="21.85546875" style="33" bestFit="1" customWidth="1"/>
    <col min="13586" max="13587" width="19.85546875" style="33" bestFit="1" customWidth="1"/>
    <col min="13588" max="13825" width="17" style="33"/>
    <col min="13826" max="13826" width="7.42578125" style="33" customWidth="1"/>
    <col min="13827" max="13827" width="100" style="33" customWidth="1"/>
    <col min="13828" max="13828" width="24.42578125" style="33" customWidth="1"/>
    <col min="13829" max="13829" width="20.42578125" style="33" customWidth="1"/>
    <col min="13830" max="13830" width="17.42578125" style="33" customWidth="1"/>
    <col min="13831" max="13831" width="19.140625" style="33" customWidth="1"/>
    <col min="13832" max="13832" width="22.85546875" style="33" customWidth="1"/>
    <col min="13833" max="13840" width="0" style="33" hidden="1" customWidth="1"/>
    <col min="13841" max="13841" width="21.85546875" style="33" bestFit="1" customWidth="1"/>
    <col min="13842" max="13843" width="19.85546875" style="33" bestFit="1" customWidth="1"/>
    <col min="13844" max="14081" width="17" style="33"/>
    <col min="14082" max="14082" width="7.42578125" style="33" customWidth="1"/>
    <col min="14083" max="14083" width="100" style="33" customWidth="1"/>
    <col min="14084" max="14084" width="24.42578125" style="33" customWidth="1"/>
    <col min="14085" max="14085" width="20.42578125" style="33" customWidth="1"/>
    <col min="14086" max="14086" width="17.42578125" style="33" customWidth="1"/>
    <col min="14087" max="14087" width="19.140625" style="33" customWidth="1"/>
    <col min="14088" max="14088" width="22.85546875" style="33" customWidth="1"/>
    <col min="14089" max="14096" width="0" style="33" hidden="1" customWidth="1"/>
    <col min="14097" max="14097" width="21.85546875" style="33" bestFit="1" customWidth="1"/>
    <col min="14098" max="14099" width="19.85546875" style="33" bestFit="1" customWidth="1"/>
    <col min="14100" max="14337" width="17" style="33"/>
    <col min="14338" max="14338" width="7.42578125" style="33" customWidth="1"/>
    <col min="14339" max="14339" width="100" style="33" customWidth="1"/>
    <col min="14340" max="14340" width="24.42578125" style="33" customWidth="1"/>
    <col min="14341" max="14341" width="20.42578125" style="33" customWidth="1"/>
    <col min="14342" max="14342" width="17.42578125" style="33" customWidth="1"/>
    <col min="14343" max="14343" width="19.140625" style="33" customWidth="1"/>
    <col min="14344" max="14344" width="22.85546875" style="33" customWidth="1"/>
    <col min="14345" max="14352" width="0" style="33" hidden="1" customWidth="1"/>
    <col min="14353" max="14353" width="21.85546875" style="33" bestFit="1" customWidth="1"/>
    <col min="14354" max="14355" width="19.85546875" style="33" bestFit="1" customWidth="1"/>
    <col min="14356" max="14593" width="17" style="33"/>
    <col min="14594" max="14594" width="7.42578125" style="33" customWidth="1"/>
    <col min="14595" max="14595" width="100" style="33" customWidth="1"/>
    <col min="14596" max="14596" width="24.42578125" style="33" customWidth="1"/>
    <col min="14597" max="14597" width="20.42578125" style="33" customWidth="1"/>
    <col min="14598" max="14598" width="17.42578125" style="33" customWidth="1"/>
    <col min="14599" max="14599" width="19.140625" style="33" customWidth="1"/>
    <col min="14600" max="14600" width="22.85546875" style="33" customWidth="1"/>
    <col min="14601" max="14608" width="0" style="33" hidden="1" customWidth="1"/>
    <col min="14609" max="14609" width="21.85546875" style="33" bestFit="1" customWidth="1"/>
    <col min="14610" max="14611" width="19.85546875" style="33" bestFit="1" customWidth="1"/>
    <col min="14612" max="14849" width="17" style="33"/>
    <col min="14850" max="14850" width="7.42578125" style="33" customWidth="1"/>
    <col min="14851" max="14851" width="100" style="33" customWidth="1"/>
    <col min="14852" max="14852" width="24.42578125" style="33" customWidth="1"/>
    <col min="14853" max="14853" width="20.42578125" style="33" customWidth="1"/>
    <col min="14854" max="14854" width="17.42578125" style="33" customWidth="1"/>
    <col min="14855" max="14855" width="19.140625" style="33" customWidth="1"/>
    <col min="14856" max="14856" width="22.85546875" style="33" customWidth="1"/>
    <col min="14857" max="14864" width="0" style="33" hidden="1" customWidth="1"/>
    <col min="14865" max="14865" width="21.85546875" style="33" bestFit="1" customWidth="1"/>
    <col min="14866" max="14867" width="19.85546875" style="33" bestFit="1" customWidth="1"/>
    <col min="14868" max="15105" width="17" style="33"/>
    <col min="15106" max="15106" width="7.42578125" style="33" customWidth="1"/>
    <col min="15107" max="15107" width="100" style="33" customWidth="1"/>
    <col min="15108" max="15108" width="24.42578125" style="33" customWidth="1"/>
    <col min="15109" max="15109" width="20.42578125" style="33" customWidth="1"/>
    <col min="15110" max="15110" width="17.42578125" style="33" customWidth="1"/>
    <col min="15111" max="15111" width="19.140625" style="33" customWidth="1"/>
    <col min="15112" max="15112" width="22.85546875" style="33" customWidth="1"/>
    <col min="15113" max="15120" width="0" style="33" hidden="1" customWidth="1"/>
    <col min="15121" max="15121" width="21.85546875" style="33" bestFit="1" customWidth="1"/>
    <col min="15122" max="15123" width="19.85546875" style="33" bestFit="1" customWidth="1"/>
    <col min="15124" max="15361" width="17" style="33"/>
    <col min="15362" max="15362" width="7.42578125" style="33" customWidth="1"/>
    <col min="15363" max="15363" width="100" style="33" customWidth="1"/>
    <col min="15364" max="15364" width="24.42578125" style="33" customWidth="1"/>
    <col min="15365" max="15365" width="20.42578125" style="33" customWidth="1"/>
    <col min="15366" max="15366" width="17.42578125" style="33" customWidth="1"/>
    <col min="15367" max="15367" width="19.140625" style="33" customWidth="1"/>
    <col min="15368" max="15368" width="22.85546875" style="33" customWidth="1"/>
    <col min="15369" max="15376" width="0" style="33" hidden="1" customWidth="1"/>
    <col min="15377" max="15377" width="21.85546875" style="33" bestFit="1" customWidth="1"/>
    <col min="15378" max="15379" width="19.85546875" style="33" bestFit="1" customWidth="1"/>
    <col min="15380" max="15617" width="17" style="33"/>
    <col min="15618" max="15618" width="7.42578125" style="33" customWidth="1"/>
    <col min="15619" max="15619" width="100" style="33" customWidth="1"/>
    <col min="15620" max="15620" width="24.42578125" style="33" customWidth="1"/>
    <col min="15621" max="15621" width="20.42578125" style="33" customWidth="1"/>
    <col min="15622" max="15622" width="17.42578125" style="33" customWidth="1"/>
    <col min="15623" max="15623" width="19.140625" style="33" customWidth="1"/>
    <col min="15624" max="15624" width="22.85546875" style="33" customWidth="1"/>
    <col min="15625" max="15632" width="0" style="33" hidden="1" customWidth="1"/>
    <col min="15633" max="15633" width="21.85546875" style="33" bestFit="1" customWidth="1"/>
    <col min="15634" max="15635" width="19.85546875" style="33" bestFit="1" customWidth="1"/>
    <col min="15636" max="15873" width="17" style="33"/>
    <col min="15874" max="15874" width="7.42578125" style="33" customWidth="1"/>
    <col min="15875" max="15875" width="100" style="33" customWidth="1"/>
    <col min="15876" max="15876" width="24.42578125" style="33" customWidth="1"/>
    <col min="15877" max="15877" width="20.42578125" style="33" customWidth="1"/>
    <col min="15878" max="15878" width="17.42578125" style="33" customWidth="1"/>
    <col min="15879" max="15879" width="19.140625" style="33" customWidth="1"/>
    <col min="15880" max="15880" width="22.85546875" style="33" customWidth="1"/>
    <col min="15881" max="15888" width="0" style="33" hidden="1" customWidth="1"/>
    <col min="15889" max="15889" width="21.85546875" style="33" bestFit="1" customWidth="1"/>
    <col min="15890" max="15891" width="19.85546875" style="33" bestFit="1" customWidth="1"/>
    <col min="15892" max="16129" width="17" style="33"/>
    <col min="16130" max="16130" width="7.42578125" style="33" customWidth="1"/>
    <col min="16131" max="16131" width="100" style="33" customWidth="1"/>
    <col min="16132" max="16132" width="24.42578125" style="33" customWidth="1"/>
    <col min="16133" max="16133" width="20.42578125" style="33" customWidth="1"/>
    <col min="16134" max="16134" width="17.42578125" style="33" customWidth="1"/>
    <col min="16135" max="16135" width="19.140625" style="33" customWidth="1"/>
    <col min="16136" max="16136" width="22.85546875" style="33" customWidth="1"/>
    <col min="16137" max="16144" width="0" style="33" hidden="1" customWidth="1"/>
    <col min="16145" max="16145" width="21.85546875" style="33" bestFit="1" customWidth="1"/>
    <col min="16146" max="16147" width="19.85546875" style="33" bestFit="1" customWidth="1"/>
    <col min="16148" max="16384" width="17" style="33"/>
  </cols>
  <sheetData>
    <row r="1" spans="1:20" ht="18.75" x14ac:dyDescent="0.3">
      <c r="A1" s="332"/>
      <c r="B1" s="333"/>
      <c r="C1" s="334"/>
      <c r="D1" s="335"/>
      <c r="E1" s="1832" t="s">
        <v>109</v>
      </c>
      <c r="F1" s="1832"/>
      <c r="G1" s="1832"/>
      <c r="H1" s="1832"/>
      <c r="I1" s="336"/>
      <c r="J1" s="336"/>
      <c r="K1" s="336"/>
      <c r="L1" s="336"/>
      <c r="M1" s="337"/>
      <c r="N1" s="337"/>
      <c r="O1" s="337"/>
      <c r="P1" s="337"/>
    </row>
    <row r="2" spans="1:20" ht="18.75" x14ac:dyDescent="0.3">
      <c r="A2" s="332"/>
      <c r="B2" s="333"/>
      <c r="C2" s="334"/>
      <c r="D2" s="1832" t="s">
        <v>110</v>
      </c>
      <c r="E2" s="1832"/>
      <c r="F2" s="1832"/>
      <c r="G2" s="1832"/>
      <c r="H2" s="1832"/>
      <c r="I2" s="336"/>
      <c r="J2" s="336"/>
      <c r="K2" s="336"/>
      <c r="L2" s="336"/>
      <c r="M2" s="337"/>
      <c r="N2" s="337"/>
      <c r="O2" s="337"/>
      <c r="P2" s="337"/>
    </row>
    <row r="3" spans="1:20" ht="18.75" x14ac:dyDescent="0.3">
      <c r="A3" s="332"/>
      <c r="B3" s="333"/>
      <c r="C3" s="334"/>
      <c r="D3" s="1832" t="s">
        <v>111</v>
      </c>
      <c r="E3" s="1832"/>
      <c r="F3" s="1832"/>
      <c r="G3" s="1832"/>
      <c r="H3" s="1832"/>
      <c r="I3" s="336"/>
      <c r="J3" s="336"/>
      <c r="K3" s="336"/>
      <c r="L3" s="336"/>
      <c r="M3" s="337"/>
      <c r="N3" s="337"/>
      <c r="O3" s="337"/>
      <c r="P3" s="337"/>
    </row>
    <row r="4" spans="1:20" ht="18.75" x14ac:dyDescent="0.3">
      <c r="A4" s="332"/>
      <c r="B4" s="333"/>
      <c r="C4" s="334"/>
      <c r="D4" s="1832" t="s">
        <v>1249</v>
      </c>
      <c r="E4" s="1832"/>
      <c r="F4" s="1832"/>
      <c r="G4" s="1832"/>
      <c r="H4" s="1832"/>
      <c r="I4" s="336"/>
      <c r="J4" s="336"/>
      <c r="K4" s="336"/>
      <c r="L4" s="336"/>
      <c r="M4" s="337"/>
      <c r="N4" s="337"/>
      <c r="O4" s="337"/>
      <c r="P4" s="337"/>
    </row>
    <row r="5" spans="1:20" ht="18.75" x14ac:dyDescent="0.3">
      <c r="A5" s="332"/>
      <c r="B5" s="333"/>
      <c r="C5" s="334"/>
      <c r="D5" s="338"/>
      <c r="E5" s="338"/>
      <c r="F5" s="338"/>
      <c r="G5" s="338"/>
      <c r="H5" s="338"/>
      <c r="I5" s="336"/>
      <c r="J5" s="336"/>
      <c r="K5" s="336"/>
      <c r="L5" s="336"/>
      <c r="M5" s="337"/>
      <c r="N5" s="337"/>
      <c r="O5" s="337"/>
      <c r="P5" s="338"/>
    </row>
    <row r="6" spans="1:20" ht="18.75" x14ac:dyDescent="0.3">
      <c r="A6" s="332"/>
      <c r="B6" s="333"/>
      <c r="C6" s="334"/>
      <c r="D6" s="338"/>
      <c r="E6" s="338"/>
      <c r="F6" s="338"/>
      <c r="G6" s="338"/>
      <c r="H6" s="338"/>
      <c r="I6" s="336"/>
      <c r="J6" s="336"/>
      <c r="K6" s="336"/>
      <c r="L6" s="336"/>
      <c r="M6" s="337"/>
      <c r="N6" s="337"/>
      <c r="O6" s="337"/>
      <c r="P6" s="338"/>
    </row>
    <row r="7" spans="1:20" ht="18.75" x14ac:dyDescent="0.3">
      <c r="A7" s="1833" t="s">
        <v>112</v>
      </c>
      <c r="B7" s="1833"/>
      <c r="C7" s="1833"/>
      <c r="D7" s="1833"/>
      <c r="E7" s="1833"/>
      <c r="F7" s="1833"/>
      <c r="G7" s="1833"/>
      <c r="H7" s="338"/>
      <c r="I7" s="336"/>
      <c r="J7" s="336"/>
      <c r="K7" s="336"/>
      <c r="L7" s="336"/>
      <c r="M7" s="337"/>
      <c r="N7" s="337"/>
      <c r="O7" s="337"/>
      <c r="P7" s="337"/>
    </row>
    <row r="8" spans="1:20" ht="18.75" x14ac:dyDescent="0.3">
      <c r="A8" s="1833" t="s">
        <v>113</v>
      </c>
      <c r="B8" s="1833"/>
      <c r="C8" s="1833"/>
      <c r="D8" s="1833"/>
      <c r="E8" s="1833"/>
      <c r="F8" s="1833"/>
      <c r="G8" s="1833"/>
      <c r="H8" s="338"/>
      <c r="I8" s="336"/>
      <c r="J8" s="336"/>
      <c r="K8" s="336"/>
      <c r="L8" s="336"/>
      <c r="M8" s="337"/>
      <c r="N8" s="337"/>
      <c r="O8" s="337"/>
      <c r="P8" s="337"/>
    </row>
    <row r="9" spans="1:20" ht="18.75" x14ac:dyDescent="0.3">
      <c r="A9" s="1833" t="s">
        <v>114</v>
      </c>
      <c r="B9" s="1833"/>
      <c r="C9" s="1833"/>
      <c r="D9" s="1833"/>
      <c r="E9" s="1833"/>
      <c r="F9" s="1833"/>
      <c r="G9" s="1833"/>
      <c r="H9" s="338"/>
      <c r="I9" s="336"/>
      <c r="J9" s="336"/>
      <c r="K9" s="336"/>
      <c r="L9" s="336"/>
      <c r="M9" s="337"/>
      <c r="N9" s="337"/>
      <c r="O9" s="337"/>
      <c r="P9" s="337"/>
    </row>
    <row r="10" spans="1:20" ht="18.75" x14ac:dyDescent="0.3">
      <c r="A10" s="1833" t="s">
        <v>1250</v>
      </c>
      <c r="B10" s="1833"/>
      <c r="C10" s="1833"/>
      <c r="D10" s="1833"/>
      <c r="E10" s="1833"/>
      <c r="F10" s="1833"/>
      <c r="G10" s="1833"/>
      <c r="H10" s="338"/>
      <c r="I10" s="336"/>
      <c r="J10" s="336"/>
      <c r="K10" s="336"/>
      <c r="L10" s="336"/>
      <c r="M10" s="337"/>
      <c r="N10" s="337"/>
      <c r="O10" s="337"/>
      <c r="P10" s="337"/>
    </row>
    <row r="11" spans="1:20" s="35" customFormat="1" ht="24.75" customHeight="1" x14ac:dyDescent="0.25">
      <c r="A11" s="1834"/>
      <c r="B11" s="1834"/>
      <c r="C11" s="1835"/>
      <c r="D11" s="1835"/>
      <c r="E11" s="1835"/>
      <c r="F11" s="1835"/>
      <c r="G11" s="1835"/>
      <c r="H11" s="1835"/>
      <c r="I11" s="1835"/>
      <c r="J11" s="1835"/>
      <c r="K11" s="1835"/>
      <c r="L11" s="1835"/>
      <c r="M11" s="1835"/>
      <c r="N11" s="1835"/>
      <c r="O11" s="339"/>
      <c r="P11" s="339"/>
    </row>
    <row r="12" spans="1:20" s="30" customFormat="1" ht="29.25" customHeight="1" x14ac:dyDescent="0.25">
      <c r="A12" s="1836" t="s">
        <v>1</v>
      </c>
      <c r="B12" s="1836" t="s">
        <v>115</v>
      </c>
      <c r="C12" s="1837" t="s">
        <v>116</v>
      </c>
      <c r="D12" s="1837"/>
      <c r="E12" s="1837"/>
      <c r="F12" s="1837"/>
      <c r="G12" s="1837"/>
      <c r="H12" s="1837"/>
      <c r="I12" s="1837"/>
      <c r="J12" s="1837"/>
      <c r="K12" s="1837"/>
      <c r="L12" s="1837"/>
      <c r="M12" s="1837"/>
      <c r="N12" s="1837"/>
      <c r="O12" s="1837"/>
      <c r="P12" s="1837"/>
      <c r="Q12" s="36"/>
    </row>
    <row r="13" spans="1:20" s="30" customFormat="1" ht="19.5" customHeight="1" x14ac:dyDescent="0.25">
      <c r="A13" s="1836"/>
      <c r="B13" s="1836"/>
      <c r="C13" s="1837" t="s">
        <v>118</v>
      </c>
      <c r="D13" s="1837" t="s">
        <v>119</v>
      </c>
      <c r="E13" s="1837"/>
      <c r="F13" s="1837"/>
      <c r="G13" s="1837"/>
      <c r="H13" s="1837"/>
      <c r="I13" s="1837"/>
      <c r="J13" s="1837"/>
      <c r="K13" s="1837"/>
      <c r="L13" s="1837"/>
      <c r="M13" s="1837"/>
      <c r="N13" s="1837"/>
      <c r="O13" s="1837"/>
      <c r="P13" s="1837"/>
      <c r="Q13" s="36"/>
    </row>
    <row r="14" spans="1:20" s="30" customFormat="1" ht="105.75" customHeight="1" x14ac:dyDescent="0.3">
      <c r="A14" s="1836"/>
      <c r="B14" s="1836"/>
      <c r="C14" s="1837"/>
      <c r="D14" s="340" t="s">
        <v>121</v>
      </c>
      <c r="E14" s="340" t="s">
        <v>122</v>
      </c>
      <c r="F14" s="340" t="s">
        <v>120</v>
      </c>
      <c r="G14" s="340" t="s">
        <v>920</v>
      </c>
      <c r="H14" s="341"/>
      <c r="I14" s="342" t="s">
        <v>121</v>
      </c>
      <c r="J14" s="342" t="s">
        <v>122</v>
      </c>
      <c r="K14" s="342" t="s">
        <v>120</v>
      </c>
      <c r="L14" s="342" t="s">
        <v>123</v>
      </c>
      <c r="M14" s="343"/>
      <c r="N14" s="343"/>
      <c r="O14" s="1160"/>
      <c r="P14" s="340" t="s">
        <v>1057</v>
      </c>
      <c r="Q14" s="36"/>
    </row>
    <row r="15" spans="1:20" s="35" customFormat="1" ht="30.75" customHeight="1" x14ac:dyDescent="0.25">
      <c r="A15" s="1831" t="s">
        <v>10</v>
      </c>
      <c r="B15" s="344" t="s">
        <v>124</v>
      </c>
      <c r="C15" s="345">
        <f>D15+E15+F15+G15+P15</f>
        <v>4738</v>
      </c>
      <c r="D15" s="345">
        <v>0</v>
      </c>
      <c r="E15" s="345">
        <v>0</v>
      </c>
      <c r="F15" s="346">
        <f>F21</f>
        <v>4738</v>
      </c>
      <c r="G15" s="345">
        <v>0</v>
      </c>
      <c r="H15" s="347">
        <f>I15+J15+K15+L15</f>
        <v>359459.9</v>
      </c>
      <c r="I15" s="348">
        <v>0</v>
      </c>
      <c r="J15" s="348">
        <f>'[2]сводная '!$E$5</f>
        <v>304459.90000000002</v>
      </c>
      <c r="K15" s="348">
        <v>55000</v>
      </c>
      <c r="L15" s="348">
        <v>0</v>
      </c>
      <c r="M15" s="347">
        <f>C15-H15</f>
        <v>-354721.9</v>
      </c>
      <c r="N15" s="347">
        <f>F15-K15</f>
        <v>-50262</v>
      </c>
      <c r="O15" s="349"/>
      <c r="P15" s="345">
        <v>0</v>
      </c>
      <c r="Q15" s="37"/>
    </row>
    <row r="16" spans="1:20" s="35" customFormat="1" ht="20.100000000000001" customHeight="1" x14ac:dyDescent="0.25">
      <c r="A16" s="1831"/>
      <c r="B16" s="350" t="s">
        <v>125</v>
      </c>
      <c r="C16" s="345">
        <f>D16+E16+F16+G16+P16</f>
        <v>4733.1000000000004</v>
      </c>
      <c r="D16" s="345">
        <v>0</v>
      </c>
      <c r="E16" s="345">
        <v>0</v>
      </c>
      <c r="F16" s="345">
        <f>F22</f>
        <v>4733.1000000000004</v>
      </c>
      <c r="G16" s="345">
        <v>0</v>
      </c>
      <c r="H16" s="347"/>
      <c r="I16" s="348"/>
      <c r="J16" s="348"/>
      <c r="K16" s="348"/>
      <c r="L16" s="348"/>
      <c r="M16" s="347"/>
      <c r="N16" s="347"/>
      <c r="O16" s="349"/>
      <c r="P16" s="345">
        <v>0</v>
      </c>
      <c r="Q16" s="37"/>
      <c r="R16" s="32"/>
      <c r="S16" s="32"/>
      <c r="T16" s="32"/>
    </row>
    <row r="17" spans="1:21" s="35" customFormat="1" ht="19.5" customHeight="1" x14ac:dyDescent="0.25">
      <c r="A17" s="1831"/>
      <c r="B17" s="350" t="s">
        <v>126</v>
      </c>
      <c r="C17" s="345">
        <f>C16/C15*100</f>
        <v>99.896580835795703</v>
      </c>
      <c r="D17" s="345">
        <v>0</v>
      </c>
      <c r="E17" s="345">
        <v>0</v>
      </c>
      <c r="F17" s="345">
        <f>F23</f>
        <v>99.896580835795703</v>
      </c>
      <c r="G17" s="345">
        <v>0</v>
      </c>
      <c r="H17" s="347"/>
      <c r="I17" s="348"/>
      <c r="J17" s="348"/>
      <c r="K17" s="348"/>
      <c r="L17" s="348"/>
      <c r="M17" s="347"/>
      <c r="N17" s="347"/>
      <c r="O17" s="349"/>
      <c r="P17" s="345">
        <v>0</v>
      </c>
      <c r="Q17" s="37"/>
    </row>
    <row r="18" spans="1:21" s="35" customFormat="1" ht="40.5" customHeight="1" x14ac:dyDescent="0.25">
      <c r="A18" s="1830" t="s">
        <v>12</v>
      </c>
      <c r="B18" s="351" t="s">
        <v>127</v>
      </c>
      <c r="C18" s="352">
        <v>0</v>
      </c>
      <c r="D18" s="352">
        <v>0</v>
      </c>
      <c r="E18" s="352">
        <v>0</v>
      </c>
      <c r="F18" s="352">
        <v>0</v>
      </c>
      <c r="G18" s="352">
        <v>0</v>
      </c>
      <c r="H18" s="347"/>
      <c r="I18" s="348"/>
      <c r="J18" s="348"/>
      <c r="K18" s="348"/>
      <c r="L18" s="348"/>
      <c r="M18" s="347"/>
      <c r="N18" s="347"/>
      <c r="O18" s="349"/>
      <c r="P18" s="352">
        <v>0</v>
      </c>
      <c r="Q18" s="37"/>
      <c r="S18" s="32"/>
      <c r="T18" s="32"/>
      <c r="U18" s="32"/>
    </row>
    <row r="19" spans="1:21" s="35" customFormat="1" ht="19.5" customHeight="1" x14ac:dyDescent="0.25">
      <c r="A19" s="1830"/>
      <c r="B19" s="350" t="s">
        <v>125</v>
      </c>
      <c r="C19" s="352">
        <v>0</v>
      </c>
      <c r="D19" s="352">
        <v>0</v>
      </c>
      <c r="E19" s="352">
        <v>0</v>
      </c>
      <c r="F19" s="352">
        <v>0</v>
      </c>
      <c r="G19" s="352">
        <v>0</v>
      </c>
      <c r="H19" s="347"/>
      <c r="I19" s="348"/>
      <c r="J19" s="348"/>
      <c r="K19" s="348"/>
      <c r="L19" s="348"/>
      <c r="M19" s="347"/>
      <c r="N19" s="347"/>
      <c r="O19" s="349"/>
      <c r="P19" s="352">
        <v>0</v>
      </c>
      <c r="Q19" s="37"/>
    </row>
    <row r="20" spans="1:21" s="35" customFormat="1" ht="19.5" customHeight="1" x14ac:dyDescent="0.25">
      <c r="A20" s="1830"/>
      <c r="B20" s="350" t="s">
        <v>126</v>
      </c>
      <c r="C20" s="352">
        <v>0</v>
      </c>
      <c r="D20" s="352">
        <v>0</v>
      </c>
      <c r="E20" s="352">
        <v>0</v>
      </c>
      <c r="F20" s="352">
        <v>0</v>
      </c>
      <c r="G20" s="352">
        <v>0</v>
      </c>
      <c r="H20" s="347"/>
      <c r="I20" s="348"/>
      <c r="J20" s="348"/>
      <c r="K20" s="348"/>
      <c r="L20" s="348"/>
      <c r="M20" s="347"/>
      <c r="N20" s="347"/>
      <c r="O20" s="349"/>
      <c r="P20" s="352">
        <v>0</v>
      </c>
      <c r="Q20" s="37"/>
    </row>
    <row r="21" spans="1:21" s="35" customFormat="1" ht="43.5" customHeight="1" x14ac:dyDescent="0.25">
      <c r="A21" s="1830" t="s">
        <v>13</v>
      </c>
      <c r="B21" s="353" t="s">
        <v>128</v>
      </c>
      <c r="C21" s="352">
        <f>D21+E21+F21+G21+P21</f>
        <v>4738</v>
      </c>
      <c r="D21" s="354">
        <v>0</v>
      </c>
      <c r="E21" s="354">
        <v>0</v>
      </c>
      <c r="F21" s="352">
        <f>'здрав '!D21</f>
        <v>4738</v>
      </c>
      <c r="G21" s="352">
        <v>0</v>
      </c>
      <c r="H21" s="347"/>
      <c r="I21" s="348"/>
      <c r="J21" s="348"/>
      <c r="K21" s="348"/>
      <c r="L21" s="348"/>
      <c r="M21" s="347"/>
      <c r="N21" s="347"/>
      <c r="O21" s="349"/>
      <c r="P21" s="352">
        <v>0</v>
      </c>
      <c r="Q21" s="37"/>
    </row>
    <row r="22" spans="1:21" s="35" customFormat="1" ht="20.100000000000001" customHeight="1" x14ac:dyDescent="0.25">
      <c r="A22" s="1830"/>
      <c r="B22" s="350" t="s">
        <v>125</v>
      </c>
      <c r="C22" s="352">
        <f>F22</f>
        <v>4733.1000000000004</v>
      </c>
      <c r="D22" s="354">
        <v>0</v>
      </c>
      <c r="E22" s="354">
        <v>0</v>
      </c>
      <c r="F22" s="352">
        <f>'здрав '!E21</f>
        <v>4733.1000000000004</v>
      </c>
      <c r="G22" s="352">
        <v>0</v>
      </c>
      <c r="H22" s="347"/>
      <c r="I22" s="348"/>
      <c r="J22" s="348"/>
      <c r="K22" s="348"/>
      <c r="L22" s="348"/>
      <c r="M22" s="347"/>
      <c r="N22" s="347"/>
      <c r="O22" s="349"/>
      <c r="P22" s="352">
        <v>0</v>
      </c>
      <c r="Q22" s="37"/>
    </row>
    <row r="23" spans="1:21" s="35" customFormat="1" ht="19.5" customHeight="1" x14ac:dyDescent="0.25">
      <c r="A23" s="1830"/>
      <c r="B23" s="350" t="s">
        <v>126</v>
      </c>
      <c r="C23" s="352">
        <f>C22/C21*100</f>
        <v>99.896580835795703</v>
      </c>
      <c r="D23" s="354">
        <v>0</v>
      </c>
      <c r="E23" s="354">
        <v>0</v>
      </c>
      <c r="F23" s="352">
        <f>F22/F21*100</f>
        <v>99.896580835795703</v>
      </c>
      <c r="G23" s="352">
        <v>0</v>
      </c>
      <c r="H23" s="347"/>
      <c r="I23" s="348"/>
      <c r="J23" s="348"/>
      <c r="K23" s="348"/>
      <c r="L23" s="348"/>
      <c r="M23" s="347"/>
      <c r="N23" s="347"/>
      <c r="O23" s="349"/>
      <c r="P23" s="352">
        <v>0</v>
      </c>
      <c r="Q23" s="37"/>
    </row>
    <row r="24" spans="1:21" s="35" customFormat="1" ht="19.5" x14ac:dyDescent="0.25">
      <c r="A24" s="1831" t="s">
        <v>14</v>
      </c>
      <c r="B24" s="344" t="s">
        <v>129</v>
      </c>
      <c r="C24" s="345">
        <f>D24+E24+F24+G24+P24</f>
        <v>518358.10000000003</v>
      </c>
      <c r="D24" s="345">
        <f t="shared" ref="D24:E24" si="0">D27+D30+D33+D36+D39+D42</f>
        <v>2656.8999999999996</v>
      </c>
      <c r="E24" s="345">
        <f t="shared" si="0"/>
        <v>6456.3</v>
      </c>
      <c r="F24" s="345">
        <f>F27+F30+F33+F36+F39+F42</f>
        <v>509244.9</v>
      </c>
      <c r="G24" s="345">
        <v>0</v>
      </c>
      <c r="H24" s="355" t="e">
        <f>I24+J24+K24+L24</f>
        <v>#REF!</v>
      </c>
      <c r="I24" s="347" t="e">
        <f>I27+I30+I33+#REF!+I39+#REF!</f>
        <v>#REF!</v>
      </c>
      <c r="J24" s="347" t="e">
        <f>J27+J30+J33+#REF!+J39+#REF!</f>
        <v>#REF!</v>
      </c>
      <c r="K24" s="347" t="e">
        <f>K27+K30+K33+#REF!+K39+#REF!</f>
        <v>#REF!</v>
      </c>
      <c r="L24" s="347" t="e">
        <f>L27+L30+L33+#REF!+L39+#REF!</f>
        <v>#REF!</v>
      </c>
      <c r="M24" s="347" t="e">
        <f>C24-H24</f>
        <v>#REF!</v>
      </c>
      <c r="N24" s="347" t="e">
        <f>F24-K24</f>
        <v>#REF!</v>
      </c>
      <c r="O24" s="347">
        <f>G45+G60</f>
        <v>0</v>
      </c>
      <c r="P24" s="345">
        <v>0</v>
      </c>
      <c r="Q24" s="38"/>
    </row>
    <row r="25" spans="1:21" s="35" customFormat="1" ht="20.100000000000001" customHeight="1" x14ac:dyDescent="0.25">
      <c r="A25" s="1831"/>
      <c r="B25" s="350" t="s">
        <v>125</v>
      </c>
      <c r="C25" s="345">
        <f>D25+E25+F25+G25+P25</f>
        <v>518321.4</v>
      </c>
      <c r="D25" s="345">
        <f t="shared" ref="D25:E25" si="1">D28+D31+D34+D37+D40+D43</f>
        <v>2656.8999999999996</v>
      </c>
      <c r="E25" s="345">
        <f t="shared" si="1"/>
        <v>6419.6</v>
      </c>
      <c r="F25" s="345">
        <f>F28+F31+F34+F37+F40+F43</f>
        <v>509244.9</v>
      </c>
      <c r="G25" s="345">
        <v>0</v>
      </c>
      <c r="H25" s="355"/>
      <c r="I25" s="347"/>
      <c r="J25" s="347"/>
      <c r="K25" s="347"/>
      <c r="L25" s="347"/>
      <c r="M25" s="347"/>
      <c r="N25" s="347"/>
      <c r="O25" s="347"/>
      <c r="P25" s="345">
        <v>0</v>
      </c>
      <c r="Q25" s="38"/>
    </row>
    <row r="26" spans="1:21" s="35" customFormat="1" ht="20.100000000000001" customHeight="1" x14ac:dyDescent="0.25">
      <c r="A26" s="1831"/>
      <c r="B26" s="350" t="s">
        <v>126</v>
      </c>
      <c r="C26" s="345">
        <f>C25/C24*100</f>
        <v>99.992919952442136</v>
      </c>
      <c r="D26" s="345">
        <f>D25/D24*100</f>
        <v>100</v>
      </c>
      <c r="E26" s="345">
        <f>E25/E24*100</f>
        <v>99.431562969502664</v>
      </c>
      <c r="F26" s="345">
        <f>F25/F24*100</f>
        <v>100</v>
      </c>
      <c r="G26" s="345">
        <v>0</v>
      </c>
      <c r="H26" s="355"/>
      <c r="I26" s="347"/>
      <c r="J26" s="347"/>
      <c r="K26" s="347"/>
      <c r="L26" s="347"/>
      <c r="M26" s="347"/>
      <c r="N26" s="347"/>
      <c r="O26" s="347"/>
      <c r="P26" s="345">
        <v>0</v>
      </c>
      <c r="Q26" s="38"/>
    </row>
    <row r="27" spans="1:21" ht="43.5" customHeight="1" x14ac:dyDescent="0.3">
      <c r="A27" s="1830" t="s">
        <v>78</v>
      </c>
      <c r="B27" s="356" t="s">
        <v>1103</v>
      </c>
      <c r="C27" s="357">
        <f>F27</f>
        <v>26715.7</v>
      </c>
      <c r="D27" s="354">
        <v>0</v>
      </c>
      <c r="E27" s="354">
        <v>0</v>
      </c>
      <c r="F27" s="357">
        <f>'культура '!D20</f>
        <v>26715.7</v>
      </c>
      <c r="G27" s="352">
        <f>SUM(G30:G33)</f>
        <v>0</v>
      </c>
      <c r="H27" s="355">
        <f>I27+J27+K27+L27</f>
        <v>17680.180000000004</v>
      </c>
      <c r="I27" s="358">
        <v>0</v>
      </c>
      <c r="J27" s="358">
        <f>'[2]сводная '!$E$25</f>
        <v>114.38</v>
      </c>
      <c r="K27" s="358">
        <f>'[2]сводная '!$F$25</f>
        <v>17565.800000000003</v>
      </c>
      <c r="L27" s="358">
        <v>0</v>
      </c>
      <c r="M27" s="355">
        <f>C27-H27</f>
        <v>9035.5199999999968</v>
      </c>
      <c r="N27" s="359">
        <f>F27-K27</f>
        <v>9149.8999999999978</v>
      </c>
      <c r="O27" s="360"/>
      <c r="P27" s="352">
        <f>SUM(P30:P33)</f>
        <v>0</v>
      </c>
    </row>
    <row r="28" spans="1:21" ht="20.100000000000001" customHeight="1" x14ac:dyDescent="0.3">
      <c r="A28" s="1830"/>
      <c r="B28" s="350" t="s">
        <v>125</v>
      </c>
      <c r="C28" s="357">
        <f>F28</f>
        <v>26715.7</v>
      </c>
      <c r="D28" s="354">
        <v>0</v>
      </c>
      <c r="E28" s="354">
        <v>0</v>
      </c>
      <c r="F28" s="357">
        <f>'культура '!E20</f>
        <v>26715.7</v>
      </c>
      <c r="G28" s="352">
        <f>SUM(G33:G35)</f>
        <v>0</v>
      </c>
      <c r="H28" s="355"/>
      <c r="I28" s="358"/>
      <c r="J28" s="358"/>
      <c r="K28" s="358"/>
      <c r="L28" s="358"/>
      <c r="M28" s="355"/>
      <c r="N28" s="359"/>
      <c r="O28" s="360"/>
      <c r="P28" s="352">
        <f>SUM(P33:P35)</f>
        <v>0</v>
      </c>
    </row>
    <row r="29" spans="1:21" ht="20.100000000000001" customHeight="1" x14ac:dyDescent="0.3">
      <c r="A29" s="1830"/>
      <c r="B29" s="350" t="s">
        <v>126</v>
      </c>
      <c r="C29" s="357">
        <f>C28/C27*100</f>
        <v>100</v>
      </c>
      <c r="D29" s="354">
        <v>0</v>
      </c>
      <c r="E29" s="354">
        <v>0</v>
      </c>
      <c r="F29" s="357">
        <f>F28/F27*100</f>
        <v>100</v>
      </c>
      <c r="G29" s="352">
        <f>SUM(G39:G39)</f>
        <v>0</v>
      </c>
      <c r="H29" s="355"/>
      <c r="I29" s="358"/>
      <c r="J29" s="358"/>
      <c r="K29" s="358"/>
      <c r="L29" s="358"/>
      <c r="M29" s="355"/>
      <c r="N29" s="359"/>
      <c r="O29" s="360"/>
      <c r="P29" s="352">
        <f>SUM(P39:P39)</f>
        <v>0</v>
      </c>
    </row>
    <row r="30" spans="1:21" ht="19.5" x14ac:dyDescent="0.3">
      <c r="A30" s="1830" t="s">
        <v>79</v>
      </c>
      <c r="B30" s="356" t="s">
        <v>922</v>
      </c>
      <c r="C30" s="357">
        <f>D30+E30+F30+G30+P30</f>
        <v>88878.799999999988</v>
      </c>
      <c r="D30" s="357">
        <f>'культура '!D38</f>
        <v>601</v>
      </c>
      <c r="E30" s="357">
        <f>'культура '!D39</f>
        <v>511.9</v>
      </c>
      <c r="F30" s="357">
        <f>'культура '!D40</f>
        <v>87765.9</v>
      </c>
      <c r="G30" s="357">
        <v>0</v>
      </c>
      <c r="H30" s="355">
        <f>I30+J30+K30+L30</f>
        <v>80251.17</v>
      </c>
      <c r="I30" s="361">
        <v>0</v>
      </c>
      <c r="J30" s="361">
        <f>'[2]сводная '!$E$28</f>
        <v>808.71</v>
      </c>
      <c r="K30" s="361">
        <f>'[2]сводная '!$F$28</f>
        <v>79442.459999999992</v>
      </c>
      <c r="L30" s="361">
        <v>0</v>
      </c>
      <c r="M30" s="347">
        <f>C30-H30</f>
        <v>8627.6299999999901</v>
      </c>
      <c r="N30" s="362">
        <f>F30-K30</f>
        <v>8323.4400000000023</v>
      </c>
      <c r="O30" s="363"/>
      <c r="P30" s="357">
        <v>0</v>
      </c>
    </row>
    <row r="31" spans="1:21" ht="20.100000000000001" customHeight="1" x14ac:dyDescent="0.3">
      <c r="A31" s="1830"/>
      <c r="B31" s="350" t="s">
        <v>125</v>
      </c>
      <c r="C31" s="357">
        <f>D31+E31+F31+G31+P31</f>
        <v>88878.799999999988</v>
      </c>
      <c r="D31" s="357">
        <f>'культура '!E38</f>
        <v>601</v>
      </c>
      <c r="E31" s="357">
        <f>'культура '!E39</f>
        <v>511.9</v>
      </c>
      <c r="F31" s="357">
        <f>'культура '!E40</f>
        <v>87765.9</v>
      </c>
      <c r="G31" s="357">
        <v>0</v>
      </c>
      <c r="H31" s="355"/>
      <c r="I31" s="361"/>
      <c r="J31" s="361"/>
      <c r="K31" s="361"/>
      <c r="L31" s="361"/>
      <c r="M31" s="347"/>
      <c r="N31" s="362"/>
      <c r="O31" s="363"/>
      <c r="P31" s="357">
        <v>0</v>
      </c>
    </row>
    <row r="32" spans="1:21" ht="20.100000000000001" customHeight="1" x14ac:dyDescent="0.3">
      <c r="A32" s="1830"/>
      <c r="B32" s="350" t="s">
        <v>126</v>
      </c>
      <c r="C32" s="357">
        <f>C31/C30*100</f>
        <v>100</v>
      </c>
      <c r="D32" s="357">
        <f t="shared" ref="D32:E32" si="2">D31/D30*100</f>
        <v>100</v>
      </c>
      <c r="E32" s="357">
        <f t="shared" si="2"/>
        <v>100</v>
      </c>
      <c r="F32" s="357">
        <f>F31/F30*100</f>
        <v>100</v>
      </c>
      <c r="G32" s="357">
        <v>0</v>
      </c>
      <c r="H32" s="355"/>
      <c r="I32" s="361"/>
      <c r="J32" s="361"/>
      <c r="K32" s="361"/>
      <c r="L32" s="361"/>
      <c r="M32" s="347"/>
      <c r="N32" s="362"/>
      <c r="O32" s="363"/>
      <c r="P32" s="357">
        <v>0</v>
      </c>
    </row>
    <row r="33" spans="1:19" ht="56.25" customHeight="1" x14ac:dyDescent="0.3">
      <c r="A33" s="1830" t="s">
        <v>130</v>
      </c>
      <c r="B33" s="356" t="s">
        <v>923</v>
      </c>
      <c r="C33" s="357">
        <f>D33+E33+F33</f>
        <v>396525.7</v>
      </c>
      <c r="D33" s="357">
        <f>'культура '!D106</f>
        <v>2055.8999999999996</v>
      </c>
      <c r="E33" s="357">
        <f>'культура '!D107</f>
        <v>1751.4</v>
      </c>
      <c r="F33" s="357">
        <f>'культура '!D108</f>
        <v>392718.4</v>
      </c>
      <c r="G33" s="357">
        <v>0</v>
      </c>
      <c r="H33" s="355">
        <f>I33+J33+K33+L33</f>
        <v>373774.52</v>
      </c>
      <c r="I33" s="361">
        <f>'[2]сводная '!$D$31</f>
        <v>4500</v>
      </c>
      <c r="J33" s="361">
        <f>'[2]сводная '!$E$31</f>
        <v>3678.7200000000003</v>
      </c>
      <c r="K33" s="361">
        <f>'[2]сводная '!$F$31</f>
        <v>365595.80000000005</v>
      </c>
      <c r="L33" s="361">
        <v>0</v>
      </c>
      <c r="M33" s="347">
        <f>C33-H33</f>
        <v>22751.179999999993</v>
      </c>
      <c r="N33" s="362">
        <f>F33-K33</f>
        <v>27122.599999999977</v>
      </c>
      <c r="O33" s="363"/>
      <c r="P33" s="357">
        <v>0</v>
      </c>
      <c r="S33" s="39"/>
    </row>
    <row r="34" spans="1:19" ht="20.100000000000001" customHeight="1" x14ac:dyDescent="0.3">
      <c r="A34" s="1830"/>
      <c r="B34" s="350" t="s">
        <v>125</v>
      </c>
      <c r="C34" s="357">
        <f>D34+E34+F34</f>
        <v>396525.7</v>
      </c>
      <c r="D34" s="357">
        <f>'культура '!E106</f>
        <v>2055.8999999999996</v>
      </c>
      <c r="E34" s="357">
        <f>'культура '!E107</f>
        <v>1751.4</v>
      </c>
      <c r="F34" s="357">
        <f>'культура '!E108</f>
        <v>392718.4</v>
      </c>
      <c r="G34" s="357">
        <v>0</v>
      </c>
      <c r="H34" s="355"/>
      <c r="I34" s="361"/>
      <c r="J34" s="361"/>
      <c r="K34" s="361"/>
      <c r="L34" s="361"/>
      <c r="M34" s="347"/>
      <c r="N34" s="362"/>
      <c r="O34" s="363"/>
      <c r="P34" s="357">
        <v>0</v>
      </c>
      <c r="S34" s="39"/>
    </row>
    <row r="35" spans="1:19" ht="20.100000000000001" customHeight="1" x14ac:dyDescent="0.3">
      <c r="A35" s="1830"/>
      <c r="B35" s="350" t="s">
        <v>126</v>
      </c>
      <c r="C35" s="357">
        <f>C34/C33*100</f>
        <v>100</v>
      </c>
      <c r="D35" s="357">
        <f>D34/D33*100</f>
        <v>100</v>
      </c>
      <c r="E35" s="357">
        <f>E34/E33*100</f>
        <v>100</v>
      </c>
      <c r="F35" s="357">
        <f>F34/F33*100</f>
        <v>100</v>
      </c>
      <c r="G35" s="357">
        <v>0</v>
      </c>
      <c r="H35" s="355"/>
      <c r="I35" s="361"/>
      <c r="J35" s="361"/>
      <c r="K35" s="361"/>
      <c r="L35" s="361"/>
      <c r="M35" s="347"/>
      <c r="N35" s="362"/>
      <c r="O35" s="363"/>
      <c r="P35" s="357">
        <v>0</v>
      </c>
      <c r="S35" s="39"/>
    </row>
    <row r="36" spans="1:19" ht="58.5" customHeight="1" x14ac:dyDescent="0.3">
      <c r="A36" s="1830" t="s">
        <v>131</v>
      </c>
      <c r="B36" s="351" t="s">
        <v>686</v>
      </c>
      <c r="C36" s="357">
        <v>0</v>
      </c>
      <c r="D36" s="357">
        <v>0</v>
      </c>
      <c r="E36" s="357">
        <v>0</v>
      </c>
      <c r="F36" s="357">
        <v>0</v>
      </c>
      <c r="G36" s="357">
        <v>0</v>
      </c>
      <c r="H36" s="355"/>
      <c r="I36" s="361"/>
      <c r="J36" s="361"/>
      <c r="K36" s="361"/>
      <c r="L36" s="361"/>
      <c r="M36" s="347"/>
      <c r="N36" s="362"/>
      <c r="O36" s="363"/>
      <c r="P36" s="357">
        <v>0</v>
      </c>
      <c r="S36" s="39"/>
    </row>
    <row r="37" spans="1:19" ht="20.100000000000001" customHeight="1" x14ac:dyDescent="0.3">
      <c r="A37" s="1830"/>
      <c r="B37" s="350" t="s">
        <v>125</v>
      </c>
      <c r="C37" s="357">
        <v>0</v>
      </c>
      <c r="D37" s="357">
        <v>0</v>
      </c>
      <c r="E37" s="357">
        <v>0</v>
      </c>
      <c r="F37" s="357">
        <v>0</v>
      </c>
      <c r="G37" s="357">
        <v>0</v>
      </c>
      <c r="H37" s="355"/>
      <c r="I37" s="361"/>
      <c r="J37" s="361"/>
      <c r="K37" s="361"/>
      <c r="L37" s="361"/>
      <c r="M37" s="347"/>
      <c r="N37" s="362"/>
      <c r="O37" s="363"/>
      <c r="P37" s="357">
        <v>0</v>
      </c>
      <c r="S37" s="39"/>
    </row>
    <row r="38" spans="1:19" ht="20.100000000000001" customHeight="1" x14ac:dyDescent="0.3">
      <c r="A38" s="1830"/>
      <c r="B38" s="350" t="s">
        <v>126</v>
      </c>
      <c r="C38" s="357">
        <v>0</v>
      </c>
      <c r="D38" s="357">
        <v>0</v>
      </c>
      <c r="E38" s="357">
        <v>0</v>
      </c>
      <c r="F38" s="357">
        <v>0</v>
      </c>
      <c r="G38" s="357">
        <v>0</v>
      </c>
      <c r="H38" s="355"/>
      <c r="I38" s="361"/>
      <c r="J38" s="361"/>
      <c r="K38" s="361"/>
      <c r="L38" s="361"/>
      <c r="M38" s="347"/>
      <c r="N38" s="362"/>
      <c r="O38" s="363"/>
      <c r="P38" s="357">
        <v>0</v>
      </c>
      <c r="S38" s="39"/>
    </row>
    <row r="39" spans="1:19" ht="19.5" x14ac:dyDescent="0.3">
      <c r="A39" s="1830" t="s">
        <v>132</v>
      </c>
      <c r="B39" s="356" t="s">
        <v>924</v>
      </c>
      <c r="C39" s="357">
        <f>D39+E39+F39+G39+P39</f>
        <v>4193</v>
      </c>
      <c r="D39" s="357">
        <v>0</v>
      </c>
      <c r="E39" s="357">
        <f>'культура '!D157</f>
        <v>4193</v>
      </c>
      <c r="F39" s="357">
        <v>0</v>
      </c>
      <c r="G39" s="357">
        <v>0</v>
      </c>
      <c r="H39" s="355">
        <f>I39+J39+K39+L39</f>
        <v>100041.45000000001</v>
      </c>
      <c r="I39" s="361">
        <v>0</v>
      </c>
      <c r="J39" s="361">
        <f>'[2]сводная '!$E$37</f>
        <v>700</v>
      </c>
      <c r="K39" s="361">
        <f>'[2]сводная '!$F$37</f>
        <v>99341.450000000012</v>
      </c>
      <c r="L39" s="361">
        <v>0</v>
      </c>
      <c r="M39" s="347">
        <f>C39-H39</f>
        <v>-95848.450000000012</v>
      </c>
      <c r="N39" s="362">
        <f>F39-K39</f>
        <v>-99341.450000000012</v>
      </c>
      <c r="O39" s="363"/>
      <c r="P39" s="357">
        <v>0</v>
      </c>
    </row>
    <row r="40" spans="1:19" ht="20.100000000000001" customHeight="1" x14ac:dyDescent="0.3">
      <c r="A40" s="1830"/>
      <c r="B40" s="350" t="s">
        <v>125</v>
      </c>
      <c r="C40" s="357">
        <f>E40</f>
        <v>4156.3</v>
      </c>
      <c r="D40" s="357">
        <v>0</v>
      </c>
      <c r="E40" s="357">
        <f>'культура '!E157</f>
        <v>4156.3</v>
      </c>
      <c r="F40" s="357">
        <f>'[3]культура 1 квартал 2018 г.'!E90</f>
        <v>0</v>
      </c>
      <c r="G40" s="357">
        <v>0</v>
      </c>
      <c r="H40" s="355"/>
      <c r="I40" s="361"/>
      <c r="J40" s="361"/>
      <c r="K40" s="361"/>
      <c r="L40" s="361"/>
      <c r="M40" s="347"/>
      <c r="N40" s="362"/>
      <c r="O40" s="363"/>
      <c r="P40" s="357">
        <v>0</v>
      </c>
    </row>
    <row r="41" spans="1:19" ht="20.100000000000001" customHeight="1" x14ac:dyDescent="0.3">
      <c r="A41" s="1830"/>
      <c r="B41" s="350" t="s">
        <v>126</v>
      </c>
      <c r="C41" s="357">
        <f>C40/C39*100</f>
        <v>99.124731695683295</v>
      </c>
      <c r="D41" s="357">
        <v>0</v>
      </c>
      <c r="E41" s="357">
        <f>E40/E39*100</f>
        <v>99.124731695683295</v>
      </c>
      <c r="F41" s="357">
        <v>0</v>
      </c>
      <c r="G41" s="357">
        <v>0</v>
      </c>
      <c r="H41" s="355"/>
      <c r="I41" s="361"/>
      <c r="J41" s="361"/>
      <c r="K41" s="361"/>
      <c r="L41" s="361"/>
      <c r="M41" s="347"/>
      <c r="N41" s="362"/>
      <c r="O41" s="363"/>
      <c r="P41" s="357">
        <v>0</v>
      </c>
    </row>
    <row r="42" spans="1:19" ht="20.100000000000001" customHeight="1" x14ac:dyDescent="0.3">
      <c r="A42" s="1830" t="s">
        <v>853</v>
      </c>
      <c r="B42" s="353" t="s">
        <v>133</v>
      </c>
      <c r="C42" s="357">
        <f>F42</f>
        <v>2044.9</v>
      </c>
      <c r="D42" s="357">
        <v>0</v>
      </c>
      <c r="E42" s="357">
        <v>0</v>
      </c>
      <c r="F42" s="357">
        <f>'культура '!D162</f>
        <v>2044.9</v>
      </c>
      <c r="G42" s="357">
        <v>0</v>
      </c>
      <c r="H42" s="355"/>
      <c r="I42" s="361"/>
      <c r="J42" s="361"/>
      <c r="K42" s="361"/>
      <c r="L42" s="361"/>
      <c r="M42" s="347"/>
      <c r="N42" s="362"/>
      <c r="O42" s="363"/>
      <c r="P42" s="357">
        <v>0</v>
      </c>
    </row>
    <row r="43" spans="1:19" ht="20.100000000000001" customHeight="1" x14ac:dyDescent="0.3">
      <c r="A43" s="1830"/>
      <c r="B43" s="350" t="s">
        <v>125</v>
      </c>
      <c r="C43" s="357">
        <f>F43</f>
        <v>2044.9</v>
      </c>
      <c r="D43" s="357">
        <v>0</v>
      </c>
      <c r="E43" s="357">
        <v>0</v>
      </c>
      <c r="F43" s="357">
        <f>'культура '!E162</f>
        <v>2044.9</v>
      </c>
      <c r="G43" s="357">
        <v>0</v>
      </c>
      <c r="H43" s="355"/>
      <c r="I43" s="361"/>
      <c r="J43" s="361"/>
      <c r="K43" s="361"/>
      <c r="L43" s="361"/>
      <c r="M43" s="347"/>
      <c r="N43" s="362"/>
      <c r="O43" s="363"/>
      <c r="P43" s="357">
        <v>0</v>
      </c>
    </row>
    <row r="44" spans="1:19" s="35" customFormat="1" ht="20.100000000000001" customHeight="1" x14ac:dyDescent="0.25">
      <c r="A44" s="1830"/>
      <c r="B44" s="350" t="s">
        <v>126</v>
      </c>
      <c r="C44" s="352">
        <f>C43/C42*100</f>
        <v>100</v>
      </c>
      <c r="D44" s="357">
        <v>0</v>
      </c>
      <c r="E44" s="357">
        <v>0</v>
      </c>
      <c r="F44" s="357">
        <f>F43/F42*100</f>
        <v>100</v>
      </c>
      <c r="G44" s="357">
        <v>0</v>
      </c>
      <c r="H44" s="347"/>
      <c r="I44" s="348"/>
      <c r="J44" s="348"/>
      <c r="K44" s="348"/>
      <c r="L44" s="348"/>
      <c r="M44" s="347"/>
      <c r="N44" s="347"/>
      <c r="O44" s="349"/>
      <c r="P44" s="357">
        <v>0</v>
      </c>
      <c r="Q44" s="37"/>
    </row>
    <row r="45" spans="1:19" s="35" customFormat="1" ht="29.25" customHeight="1" x14ac:dyDescent="0.25">
      <c r="A45" s="1831" t="s">
        <v>16</v>
      </c>
      <c r="B45" s="344" t="s">
        <v>134</v>
      </c>
      <c r="C45" s="345">
        <f t="shared" ref="C45:D45" si="3">C48+C51+C54+C57</f>
        <v>6558179.1900000004</v>
      </c>
      <c r="D45" s="345">
        <f t="shared" si="3"/>
        <v>190008.06</v>
      </c>
      <c r="E45" s="345">
        <f>E48+E51+E54+E57</f>
        <v>4502448.3100000005</v>
      </c>
      <c r="F45" s="345">
        <f>F48+F51+F54+F57</f>
        <v>1865722.8300000003</v>
      </c>
      <c r="G45" s="345">
        <v>0</v>
      </c>
      <c r="H45" s="364">
        <f>I45+J45+K45+L45</f>
        <v>7598832.5</v>
      </c>
      <c r="I45" s="364">
        <f>I48+I51+I54+I57</f>
        <v>0</v>
      </c>
      <c r="J45" s="364">
        <f>J48+J51+J54+J57</f>
        <v>3473991.36</v>
      </c>
      <c r="K45" s="364">
        <f>K48+K51+K54+K57</f>
        <v>1628601.1400000001</v>
      </c>
      <c r="L45" s="364">
        <f>L48+L51+L54+L57</f>
        <v>2496240</v>
      </c>
      <c r="M45" s="364">
        <f>C45-H45</f>
        <v>-1040653.3099999996</v>
      </c>
      <c r="N45" s="364">
        <f>F45-K45</f>
        <v>237121.69000000018</v>
      </c>
      <c r="O45" s="364"/>
      <c r="P45" s="345">
        <v>0</v>
      </c>
      <c r="Q45" s="38"/>
    </row>
    <row r="46" spans="1:19" s="35" customFormat="1" ht="20.100000000000001" customHeight="1" x14ac:dyDescent="0.25">
      <c r="A46" s="1831"/>
      <c r="B46" s="350" t="s">
        <v>125</v>
      </c>
      <c r="C46" s="345">
        <f t="shared" ref="C46:E46" si="4">C49+C52+C55+C58</f>
        <v>6406719.9699999997</v>
      </c>
      <c r="D46" s="345">
        <f t="shared" si="4"/>
        <v>172311.11</v>
      </c>
      <c r="E46" s="345">
        <f t="shared" si="4"/>
        <v>4387544.8100000005</v>
      </c>
      <c r="F46" s="345">
        <f>F49+F52+F55+F58</f>
        <v>1846864.05</v>
      </c>
      <c r="G46" s="345">
        <v>0</v>
      </c>
      <c r="H46" s="364"/>
      <c r="I46" s="364"/>
      <c r="J46" s="364"/>
      <c r="K46" s="364"/>
      <c r="L46" s="364"/>
      <c r="M46" s="364"/>
      <c r="N46" s="364"/>
      <c r="O46" s="364"/>
      <c r="P46" s="345">
        <v>0</v>
      </c>
      <c r="Q46" s="38"/>
    </row>
    <row r="47" spans="1:19" s="35" customFormat="1" ht="20.100000000000001" customHeight="1" x14ac:dyDescent="0.25">
      <c r="A47" s="1831"/>
      <c r="B47" s="350" t="s">
        <v>126</v>
      </c>
      <c r="C47" s="345">
        <f>C46/C45*100</f>
        <v>97.690529404397068</v>
      </c>
      <c r="D47" s="345">
        <f>D46/D45*100</f>
        <v>90.686210890211711</v>
      </c>
      <c r="E47" s="345">
        <f>E46/E45*100</f>
        <v>97.447977365008327</v>
      </c>
      <c r="F47" s="345">
        <f>F46/F45*100</f>
        <v>98.989197125277158</v>
      </c>
      <c r="G47" s="345">
        <v>0</v>
      </c>
      <c r="H47" s="364"/>
      <c r="I47" s="364"/>
      <c r="J47" s="364"/>
      <c r="K47" s="364"/>
      <c r="L47" s="364"/>
      <c r="M47" s="364"/>
      <c r="N47" s="364"/>
      <c r="O47" s="364"/>
      <c r="P47" s="345">
        <v>0</v>
      </c>
      <c r="Q47" s="38"/>
    </row>
    <row r="48" spans="1:19" s="35" customFormat="1" ht="19.5" x14ac:dyDescent="0.25">
      <c r="A48" s="1830" t="s">
        <v>135</v>
      </c>
      <c r="B48" s="356" t="s">
        <v>136</v>
      </c>
      <c r="C48" s="352">
        <f>D48+E48+F48+G48+P48</f>
        <v>2193707.69</v>
      </c>
      <c r="D48" s="352">
        <v>0</v>
      </c>
      <c r="E48" s="352">
        <f>'образование '!D40</f>
        <v>1598101</v>
      </c>
      <c r="F48" s="352">
        <f>'образование '!D41</f>
        <v>595606.69000000006</v>
      </c>
      <c r="G48" s="352">
        <v>0</v>
      </c>
      <c r="H48" s="365">
        <f>I48+J48+K48+L48</f>
        <v>1897790.16</v>
      </c>
      <c r="I48" s="366">
        <v>0</v>
      </c>
      <c r="J48" s="366">
        <f>'[2]сводная '!$E$10</f>
        <v>1353744</v>
      </c>
      <c r="K48" s="366">
        <f>'[2]сводная '!$F$10</f>
        <v>90046.16</v>
      </c>
      <c r="L48" s="367">
        <f>'[2]сводная '!$G$10</f>
        <v>454000</v>
      </c>
      <c r="M48" s="364">
        <f>C48-H48</f>
        <v>295917.53000000003</v>
      </c>
      <c r="N48" s="367">
        <f>F48-K48</f>
        <v>505560.53</v>
      </c>
      <c r="O48" s="364"/>
      <c r="P48" s="352">
        <v>0</v>
      </c>
    </row>
    <row r="49" spans="1:17" s="35" customFormat="1" ht="20.100000000000001" customHeight="1" x14ac:dyDescent="0.25">
      <c r="A49" s="1830"/>
      <c r="B49" s="350" t="s">
        <v>125</v>
      </c>
      <c r="C49" s="352">
        <f>D49+E49+F49+G49+P49</f>
        <v>2150167.08</v>
      </c>
      <c r="D49" s="352">
        <v>0</v>
      </c>
      <c r="E49" s="352">
        <f>'образование '!E40</f>
        <v>1556316.68</v>
      </c>
      <c r="F49" s="352">
        <f>'образование '!E41</f>
        <v>593850.4</v>
      </c>
      <c r="G49" s="352">
        <v>0</v>
      </c>
      <c r="H49" s="365"/>
      <c r="I49" s="366"/>
      <c r="J49" s="366"/>
      <c r="K49" s="366"/>
      <c r="L49" s="367"/>
      <c r="M49" s="364"/>
      <c r="N49" s="367"/>
      <c r="O49" s="364"/>
      <c r="P49" s="352">
        <v>0</v>
      </c>
    </row>
    <row r="50" spans="1:17" s="35" customFormat="1" ht="20.100000000000001" customHeight="1" x14ac:dyDescent="0.25">
      <c r="A50" s="1830"/>
      <c r="B50" s="350" t="s">
        <v>126</v>
      </c>
      <c r="C50" s="352">
        <f>C49/C48*100</f>
        <v>98.015204569028072</v>
      </c>
      <c r="D50" s="352">
        <v>0</v>
      </c>
      <c r="E50" s="352">
        <f>E49/E48*100</f>
        <v>97.385376769052769</v>
      </c>
      <c r="F50" s="352">
        <f>F49/F48*100</f>
        <v>99.705125877615643</v>
      </c>
      <c r="G50" s="352">
        <v>0</v>
      </c>
      <c r="H50" s="365"/>
      <c r="I50" s="366"/>
      <c r="J50" s="366"/>
      <c r="K50" s="366"/>
      <c r="L50" s="367"/>
      <c r="M50" s="364"/>
      <c r="N50" s="367"/>
      <c r="O50" s="364"/>
      <c r="P50" s="352">
        <v>0</v>
      </c>
    </row>
    <row r="51" spans="1:17" s="35" customFormat="1" ht="19.5" x14ac:dyDescent="0.25">
      <c r="A51" s="1830" t="s">
        <v>137</v>
      </c>
      <c r="B51" s="356" t="s">
        <v>138</v>
      </c>
      <c r="C51" s="352">
        <f>D51+2904347.3+F51+G51+P51</f>
        <v>3969612.04</v>
      </c>
      <c r="D51" s="352">
        <f>'образование '!D92</f>
        <v>190008.06</v>
      </c>
      <c r="E51" s="352">
        <f>'образование '!D93</f>
        <v>2904347.31</v>
      </c>
      <c r="F51" s="352">
        <f>'образование '!D94</f>
        <v>875256.68000000017</v>
      </c>
      <c r="G51" s="352">
        <v>0</v>
      </c>
      <c r="H51" s="365">
        <f>I51+J51+K51+L51</f>
        <v>4413344.9800000004</v>
      </c>
      <c r="I51" s="366">
        <v>0</v>
      </c>
      <c r="J51" s="367">
        <f>'[2]сводная '!$E$13</f>
        <v>2115684.36</v>
      </c>
      <c r="K51" s="367">
        <f>'[2]сводная '!$F$13</f>
        <v>255420.61999999997</v>
      </c>
      <c r="L51" s="367">
        <f>'[2]сводная '!$G$13</f>
        <v>2042240</v>
      </c>
      <c r="M51" s="364">
        <f>C51-H51</f>
        <v>-443732.94000000041</v>
      </c>
      <c r="N51" s="367">
        <f>F51-K51</f>
        <v>619836.06000000017</v>
      </c>
      <c r="O51" s="364"/>
      <c r="P51" s="352">
        <v>0</v>
      </c>
    </row>
    <row r="52" spans="1:17" s="35" customFormat="1" ht="20.100000000000001" customHeight="1" x14ac:dyDescent="0.25">
      <c r="A52" s="1830"/>
      <c r="B52" s="350" t="s">
        <v>125</v>
      </c>
      <c r="C52" s="352">
        <f>D52+E52+F52</f>
        <v>3861742.68</v>
      </c>
      <c r="D52" s="352">
        <f>'образование '!E92</f>
        <v>172311.11</v>
      </c>
      <c r="E52" s="352">
        <f>'образование '!E93</f>
        <v>2831228.1300000004</v>
      </c>
      <c r="F52" s="352">
        <f>'образование '!E94</f>
        <v>858203.44</v>
      </c>
      <c r="G52" s="352">
        <v>0</v>
      </c>
      <c r="H52" s="365"/>
      <c r="I52" s="366"/>
      <c r="J52" s="367"/>
      <c r="K52" s="367"/>
      <c r="L52" s="367"/>
      <c r="M52" s="364"/>
      <c r="N52" s="367"/>
      <c r="O52" s="364"/>
      <c r="P52" s="352">
        <v>0</v>
      </c>
    </row>
    <row r="53" spans="1:17" s="35" customFormat="1" ht="20.100000000000001" customHeight="1" x14ac:dyDescent="0.25">
      <c r="A53" s="1830"/>
      <c r="B53" s="350" t="s">
        <v>126</v>
      </c>
      <c r="C53" s="352">
        <f>C52/C51*100</f>
        <v>97.282622107323107</v>
      </c>
      <c r="D53" s="352">
        <f>D52/D51*100</f>
        <v>90.686210890211711</v>
      </c>
      <c r="E53" s="352">
        <f>E52/E51*100</f>
        <v>97.482422995753922</v>
      </c>
      <c r="F53" s="352">
        <f>F52/F51*100</f>
        <v>98.051629837318103</v>
      </c>
      <c r="G53" s="352">
        <v>0</v>
      </c>
      <c r="H53" s="365"/>
      <c r="I53" s="366"/>
      <c r="J53" s="366"/>
      <c r="K53" s="366"/>
      <c r="L53" s="367"/>
      <c r="M53" s="364"/>
      <c r="N53" s="367"/>
      <c r="O53" s="364"/>
      <c r="P53" s="352">
        <v>0</v>
      </c>
    </row>
    <row r="54" spans="1:17" s="35" customFormat="1" ht="45" customHeight="1" x14ac:dyDescent="0.25">
      <c r="A54" s="1830" t="s">
        <v>139</v>
      </c>
      <c r="B54" s="356" t="s">
        <v>140</v>
      </c>
      <c r="C54" s="352">
        <f>D54+E54+F54+G54</f>
        <v>375267.87</v>
      </c>
      <c r="D54" s="352">
        <v>0</v>
      </c>
      <c r="E54" s="352">
        <v>0</v>
      </c>
      <c r="F54" s="352">
        <f>'образование '!D105</f>
        <v>375267.87</v>
      </c>
      <c r="G54" s="352">
        <v>0</v>
      </c>
      <c r="H54" s="365">
        <f>I54+J54+K54+L54</f>
        <v>301811.16000000003</v>
      </c>
      <c r="I54" s="366">
        <v>0</v>
      </c>
      <c r="J54" s="367">
        <f>'[2]сводная '!$E$16</f>
        <v>2353</v>
      </c>
      <c r="K54" s="367">
        <f>'[2]сводная '!$F$16</f>
        <v>299458.16000000003</v>
      </c>
      <c r="L54" s="367">
        <f>'[2]сводная '!$G$16</f>
        <v>0</v>
      </c>
      <c r="M54" s="364">
        <f>C54-H54</f>
        <v>73456.709999999963</v>
      </c>
      <c r="N54" s="367">
        <f>F54-K54</f>
        <v>75809.709999999963</v>
      </c>
      <c r="O54" s="364">
        <f>E15+E45+E60</f>
        <v>4660866.3100000005</v>
      </c>
      <c r="P54" s="352">
        <v>0</v>
      </c>
    </row>
    <row r="55" spans="1:17" s="35" customFormat="1" ht="20.100000000000001" customHeight="1" x14ac:dyDescent="0.25">
      <c r="A55" s="1830"/>
      <c r="B55" s="350" t="s">
        <v>125</v>
      </c>
      <c r="C55" s="352">
        <f>D55+E55+F55+G55</f>
        <v>375218.62</v>
      </c>
      <c r="D55" s="352">
        <v>0</v>
      </c>
      <c r="E55" s="352">
        <v>0</v>
      </c>
      <c r="F55" s="352">
        <f>'образование '!E105</f>
        <v>375218.62</v>
      </c>
      <c r="G55" s="352">
        <v>0</v>
      </c>
      <c r="H55" s="365"/>
      <c r="I55" s="366"/>
      <c r="J55" s="367"/>
      <c r="K55" s="367"/>
      <c r="L55" s="367"/>
      <c r="M55" s="364"/>
      <c r="N55" s="367"/>
      <c r="O55" s="364"/>
      <c r="P55" s="352">
        <v>0</v>
      </c>
    </row>
    <row r="56" spans="1:17" s="35" customFormat="1" ht="20.100000000000001" customHeight="1" x14ac:dyDescent="0.25">
      <c r="A56" s="1830"/>
      <c r="B56" s="350" t="s">
        <v>126</v>
      </c>
      <c r="C56" s="352">
        <f>C55/C54*100</f>
        <v>99.986876041372795</v>
      </c>
      <c r="D56" s="352">
        <v>0</v>
      </c>
      <c r="E56" s="352">
        <v>0</v>
      </c>
      <c r="F56" s="352">
        <f>F55/F54*100</f>
        <v>99.986876041372795</v>
      </c>
      <c r="G56" s="352">
        <v>0</v>
      </c>
      <c r="H56" s="365"/>
      <c r="I56" s="366"/>
      <c r="J56" s="366"/>
      <c r="K56" s="366"/>
      <c r="L56" s="367"/>
      <c r="M56" s="364"/>
      <c r="N56" s="367"/>
      <c r="O56" s="364"/>
      <c r="P56" s="352">
        <v>0</v>
      </c>
    </row>
    <row r="57" spans="1:17" s="35" customFormat="1" ht="25.5" customHeight="1" x14ac:dyDescent="0.25">
      <c r="A57" s="1830" t="s">
        <v>141</v>
      </c>
      <c r="B57" s="356" t="s">
        <v>142</v>
      </c>
      <c r="C57" s="352">
        <f>F57</f>
        <v>19591.59</v>
      </c>
      <c r="D57" s="352">
        <v>0</v>
      </c>
      <c r="E57" s="352">
        <v>0</v>
      </c>
      <c r="F57" s="352">
        <f>'образование '!D111</f>
        <v>19591.59</v>
      </c>
      <c r="G57" s="352">
        <v>0</v>
      </c>
      <c r="H57" s="365">
        <f>I57+J57+K57+L57</f>
        <v>985886.20000000007</v>
      </c>
      <c r="I57" s="366">
        <v>0</v>
      </c>
      <c r="J57" s="367">
        <f>'[2]сводная '!$E$19</f>
        <v>2210</v>
      </c>
      <c r="K57" s="367">
        <f>'[2]сводная '!$F$19</f>
        <v>983676.20000000007</v>
      </c>
      <c r="L57" s="367">
        <f>'[2]сводная '!$G$19</f>
        <v>0</v>
      </c>
      <c r="M57" s="364">
        <f>C57-H57</f>
        <v>-966294.6100000001</v>
      </c>
      <c r="N57" s="367">
        <f>F57-K57</f>
        <v>-964084.6100000001</v>
      </c>
      <c r="O57" s="364">
        <f>F15+F45+F24+F208+F76+F60+F241</f>
        <v>3384721.5300000003</v>
      </c>
      <c r="P57" s="352">
        <v>0</v>
      </c>
    </row>
    <row r="58" spans="1:17" s="35" customFormat="1" ht="20.100000000000001" customHeight="1" x14ac:dyDescent="0.25">
      <c r="A58" s="1830"/>
      <c r="B58" s="350" t="s">
        <v>125</v>
      </c>
      <c r="C58" s="352">
        <f>F58</f>
        <v>19591.59</v>
      </c>
      <c r="D58" s="352">
        <v>0</v>
      </c>
      <c r="E58" s="352">
        <v>0</v>
      </c>
      <c r="F58" s="352">
        <f>'образование '!E111</f>
        <v>19591.59</v>
      </c>
      <c r="G58" s="352">
        <v>0</v>
      </c>
      <c r="H58" s="365"/>
      <c r="I58" s="366"/>
      <c r="J58" s="367"/>
      <c r="K58" s="367"/>
      <c r="L58" s="367"/>
      <c r="M58" s="364"/>
      <c r="N58" s="367"/>
      <c r="O58" s="364"/>
      <c r="P58" s="352">
        <v>0</v>
      </c>
    </row>
    <row r="59" spans="1:17" s="35" customFormat="1" ht="20.100000000000001" customHeight="1" x14ac:dyDescent="0.25">
      <c r="A59" s="1830"/>
      <c r="B59" s="350" t="s">
        <v>126</v>
      </c>
      <c r="C59" s="352">
        <f>C58/C57*100</f>
        <v>100</v>
      </c>
      <c r="D59" s="352">
        <v>0</v>
      </c>
      <c r="E59" s="352">
        <v>0</v>
      </c>
      <c r="F59" s="352">
        <f>F58/F57*100</f>
        <v>100</v>
      </c>
      <c r="G59" s="352">
        <v>0</v>
      </c>
      <c r="H59" s="365"/>
      <c r="I59" s="366"/>
      <c r="J59" s="366"/>
      <c r="K59" s="366"/>
      <c r="L59" s="367"/>
      <c r="M59" s="364"/>
      <c r="N59" s="367"/>
      <c r="O59" s="364"/>
      <c r="P59" s="352">
        <v>0</v>
      </c>
    </row>
    <row r="60" spans="1:17" s="35" customFormat="1" ht="25.5" customHeight="1" x14ac:dyDescent="0.25">
      <c r="A60" s="1838" t="s">
        <v>143</v>
      </c>
      <c r="B60" s="368" t="s">
        <v>144</v>
      </c>
      <c r="C60" s="346">
        <f>SUM(D60:G60)</f>
        <v>205359.8</v>
      </c>
      <c r="D60" s="369">
        <v>0</v>
      </c>
      <c r="E60" s="369">
        <f>E63+E66+E69+E73</f>
        <v>158418</v>
      </c>
      <c r="F60" s="369">
        <f>F63+F66+F69+F73</f>
        <v>46941.799999999996</v>
      </c>
      <c r="G60" s="369">
        <v>0</v>
      </c>
      <c r="H60" s="347">
        <f>I60+J60+K60+L60</f>
        <v>177143.35</v>
      </c>
      <c r="I60" s="370">
        <v>0</v>
      </c>
      <c r="J60" s="370">
        <v>122764</v>
      </c>
      <c r="K60" s="370">
        <f>'[2]соц. защита (3)'!$F$80</f>
        <v>53150.65</v>
      </c>
      <c r="L60" s="370">
        <f>'[2]соц. защита (3)'!$G$80</f>
        <v>1228.7</v>
      </c>
      <c r="M60" s="347">
        <f>C60-H60</f>
        <v>28216.449999999983</v>
      </c>
      <c r="N60" s="347">
        <f>F60-K60</f>
        <v>-6208.8500000000058</v>
      </c>
      <c r="O60" s="349"/>
      <c r="P60" s="369">
        <v>0</v>
      </c>
      <c r="Q60" s="38"/>
    </row>
    <row r="61" spans="1:17" s="35" customFormat="1" ht="20.100000000000001" customHeight="1" x14ac:dyDescent="0.25">
      <c r="A61" s="1838"/>
      <c r="B61" s="371" t="s">
        <v>125</v>
      </c>
      <c r="C61" s="346">
        <f>SUM(D61:G61)</f>
        <v>187374.80000000002</v>
      </c>
      <c r="D61" s="369">
        <v>0</v>
      </c>
      <c r="E61" s="369">
        <f>E64+E67+E70+E74</f>
        <v>141108.70000000001</v>
      </c>
      <c r="F61" s="369">
        <f>F64+F67+F70+F74</f>
        <v>46266.1</v>
      </c>
      <c r="G61" s="369">
        <f>G64+G67</f>
        <v>0</v>
      </c>
      <c r="H61" s="347"/>
      <c r="I61" s="370"/>
      <c r="J61" s="370"/>
      <c r="K61" s="370"/>
      <c r="L61" s="370"/>
      <c r="M61" s="347"/>
      <c r="N61" s="347"/>
      <c r="O61" s="349"/>
      <c r="P61" s="369">
        <f>P64+P67</f>
        <v>0</v>
      </c>
      <c r="Q61" s="38"/>
    </row>
    <row r="62" spans="1:17" s="35" customFormat="1" ht="20.100000000000001" customHeight="1" x14ac:dyDescent="0.25">
      <c r="A62" s="1838"/>
      <c r="B62" s="371" t="s">
        <v>126</v>
      </c>
      <c r="C62" s="369">
        <f>C61/C60*100</f>
        <v>91.242200274834715</v>
      </c>
      <c r="D62" s="369">
        <v>0</v>
      </c>
      <c r="E62" s="369">
        <f>E61/E60*100</f>
        <v>89.073653246474521</v>
      </c>
      <c r="F62" s="369">
        <f>F61/F60*100</f>
        <v>98.560557967525753</v>
      </c>
      <c r="G62" s="369">
        <v>0</v>
      </c>
      <c r="H62" s="347"/>
      <c r="I62" s="370"/>
      <c r="J62" s="370"/>
      <c r="K62" s="370"/>
      <c r="L62" s="370"/>
      <c r="M62" s="347"/>
      <c r="N62" s="347"/>
      <c r="O62" s="349"/>
      <c r="P62" s="369">
        <v>0</v>
      </c>
      <c r="Q62" s="38"/>
    </row>
    <row r="63" spans="1:17" s="35" customFormat="1" ht="25.5" customHeight="1" x14ac:dyDescent="0.25">
      <c r="A63" s="1839" t="s">
        <v>145</v>
      </c>
      <c r="B63" s="316" t="s">
        <v>146</v>
      </c>
      <c r="C63" s="372">
        <f>SUM(D63:G63)</f>
        <v>170012.1</v>
      </c>
      <c r="D63" s="373">
        <v>0</v>
      </c>
      <c r="E63" s="373">
        <f>соцзащита!D24</f>
        <v>143722</v>
      </c>
      <c r="F63" s="373">
        <f>соцзащита!D25</f>
        <v>26290.1</v>
      </c>
      <c r="G63" s="373">
        <v>0</v>
      </c>
      <c r="H63" s="347"/>
      <c r="I63" s="370"/>
      <c r="J63" s="370"/>
      <c r="K63" s="370"/>
      <c r="L63" s="370"/>
      <c r="M63" s="347"/>
      <c r="N63" s="347"/>
      <c r="O63" s="349"/>
      <c r="P63" s="373">
        <v>0</v>
      </c>
      <c r="Q63" s="38"/>
    </row>
    <row r="64" spans="1:17" s="35" customFormat="1" ht="18.75" x14ac:dyDescent="0.25">
      <c r="A64" s="1839"/>
      <c r="B64" s="371" t="s">
        <v>125</v>
      </c>
      <c r="C64" s="372">
        <f>SUM(D64:G64)</f>
        <v>152633.1</v>
      </c>
      <c r="D64" s="373">
        <v>0</v>
      </c>
      <c r="E64" s="373">
        <f>соцзащита!E24</f>
        <v>126489.3</v>
      </c>
      <c r="F64" s="373">
        <f>соцзащита!E25</f>
        <v>26143.8</v>
      </c>
      <c r="G64" s="373">
        <v>0</v>
      </c>
      <c r="H64" s="347"/>
      <c r="I64" s="370"/>
      <c r="J64" s="370"/>
      <c r="K64" s="370"/>
      <c r="L64" s="370"/>
      <c r="M64" s="347"/>
      <c r="N64" s="347"/>
      <c r="O64" s="349"/>
      <c r="P64" s="373">
        <v>0</v>
      </c>
      <c r="Q64" s="38"/>
    </row>
    <row r="65" spans="1:17" s="35" customFormat="1" ht="18.75" x14ac:dyDescent="0.25">
      <c r="A65" s="1839"/>
      <c r="B65" s="371" t="s">
        <v>126</v>
      </c>
      <c r="C65" s="372">
        <f>C64/C63*100</f>
        <v>89.77778640461473</v>
      </c>
      <c r="D65" s="372">
        <v>0</v>
      </c>
      <c r="E65" s="372">
        <f>E64/E63*100</f>
        <v>88.009699280555523</v>
      </c>
      <c r="F65" s="372">
        <f>F64/F63*100</f>
        <v>99.443516761062156</v>
      </c>
      <c r="G65" s="372">
        <v>0</v>
      </c>
      <c r="H65" s="347"/>
      <c r="I65" s="370"/>
      <c r="J65" s="370"/>
      <c r="K65" s="370"/>
      <c r="L65" s="370"/>
      <c r="M65" s="347"/>
      <c r="N65" s="347"/>
      <c r="O65" s="349"/>
      <c r="P65" s="372">
        <v>0</v>
      </c>
      <c r="Q65" s="38"/>
    </row>
    <row r="66" spans="1:17" s="35" customFormat="1" ht="26.25" customHeight="1" x14ac:dyDescent="0.25">
      <c r="A66" s="1839" t="s">
        <v>147</v>
      </c>
      <c r="B66" s="316" t="s">
        <v>148</v>
      </c>
      <c r="C66" s="372">
        <f>D66+E66+F66+G66</f>
        <v>7631.5999999999995</v>
      </c>
      <c r="D66" s="373">
        <v>0</v>
      </c>
      <c r="E66" s="373">
        <f>соцзащита!D49</f>
        <v>2500</v>
      </c>
      <c r="F66" s="373">
        <f>соцзащита!D50</f>
        <v>5131.5999999999995</v>
      </c>
      <c r="G66" s="373">
        <v>0</v>
      </c>
      <c r="H66" s="347"/>
      <c r="I66" s="370"/>
      <c r="J66" s="370"/>
      <c r="K66" s="370"/>
      <c r="L66" s="370"/>
      <c r="M66" s="347"/>
      <c r="N66" s="347"/>
      <c r="O66" s="349"/>
      <c r="P66" s="373">
        <v>0</v>
      </c>
      <c r="Q66" s="38"/>
    </row>
    <row r="67" spans="1:17" s="35" customFormat="1" ht="20.100000000000001" customHeight="1" x14ac:dyDescent="0.25">
      <c r="A67" s="1839"/>
      <c r="B67" s="371" t="s">
        <v>125</v>
      </c>
      <c r="C67" s="372">
        <f>D67+E67+F67+G67</f>
        <v>7338</v>
      </c>
      <c r="D67" s="373">
        <v>0</v>
      </c>
      <c r="E67" s="373">
        <f>соцзащита!E49</f>
        <v>2423.4</v>
      </c>
      <c r="F67" s="373">
        <f>соцзащита!E50</f>
        <v>4914.5999999999995</v>
      </c>
      <c r="G67" s="373">
        <v>0</v>
      </c>
      <c r="H67" s="347"/>
      <c r="I67" s="370"/>
      <c r="J67" s="370"/>
      <c r="K67" s="370"/>
      <c r="L67" s="370"/>
      <c r="M67" s="347"/>
      <c r="N67" s="347"/>
      <c r="O67" s="349"/>
      <c r="P67" s="373">
        <v>0</v>
      </c>
      <c r="Q67" s="38"/>
    </row>
    <row r="68" spans="1:17" s="35" customFormat="1" ht="20.100000000000001" customHeight="1" x14ac:dyDescent="0.25">
      <c r="A68" s="1839"/>
      <c r="B68" s="371" t="s">
        <v>126</v>
      </c>
      <c r="C68" s="372">
        <f>C67/C66*100</f>
        <v>96.152838199067048</v>
      </c>
      <c r="D68" s="372">
        <v>0</v>
      </c>
      <c r="E68" s="372">
        <f t="shared" ref="E68:F68" si="5">E67/E66*100</f>
        <v>96.936000000000007</v>
      </c>
      <c r="F68" s="372">
        <f t="shared" si="5"/>
        <v>95.771299399797343</v>
      </c>
      <c r="G68" s="372">
        <v>0</v>
      </c>
      <c r="H68" s="347"/>
      <c r="I68" s="370"/>
      <c r="J68" s="370"/>
      <c r="K68" s="370"/>
      <c r="L68" s="370"/>
      <c r="M68" s="347"/>
      <c r="N68" s="347"/>
      <c r="O68" s="349"/>
      <c r="P68" s="372">
        <v>0</v>
      </c>
      <c r="Q68" s="38"/>
    </row>
    <row r="69" spans="1:17" s="35" customFormat="1" ht="27.75" customHeight="1" x14ac:dyDescent="0.25">
      <c r="A69" s="1839" t="s">
        <v>149</v>
      </c>
      <c r="B69" s="316" t="s">
        <v>150</v>
      </c>
      <c r="C69" s="372">
        <f>SUM(D69:G69)</f>
        <v>27379.5</v>
      </c>
      <c r="D69" s="372">
        <v>0</v>
      </c>
      <c r="E69" s="372">
        <f>соцзащита!D80</f>
        <v>12196.000000000002</v>
      </c>
      <c r="F69" s="372">
        <f>соцзащита!D81</f>
        <v>15183.5</v>
      </c>
      <c r="G69" s="372">
        <v>0</v>
      </c>
      <c r="H69" s="347"/>
      <c r="I69" s="370"/>
      <c r="J69" s="370"/>
      <c r="K69" s="370"/>
      <c r="L69" s="370"/>
      <c r="M69" s="347"/>
      <c r="N69" s="347"/>
      <c r="O69" s="349"/>
      <c r="P69" s="372">
        <v>0</v>
      </c>
      <c r="Q69" s="38"/>
    </row>
    <row r="70" spans="1:17" s="35" customFormat="1" ht="20.100000000000001" customHeight="1" x14ac:dyDescent="0.25">
      <c r="A70" s="1839"/>
      <c r="B70" s="371" t="s">
        <v>125</v>
      </c>
      <c r="C70" s="372">
        <f>D70+E70+F70+G70</f>
        <v>27067.100000000002</v>
      </c>
      <c r="D70" s="373">
        <v>0</v>
      </c>
      <c r="E70" s="373">
        <f>соцзащита!E80</f>
        <v>12196.000000000002</v>
      </c>
      <c r="F70" s="373">
        <f>соцзащита!E81</f>
        <v>14871.1</v>
      </c>
      <c r="G70" s="373">
        <v>0</v>
      </c>
      <c r="H70" s="347"/>
      <c r="I70" s="370"/>
      <c r="J70" s="370"/>
      <c r="K70" s="370"/>
      <c r="L70" s="370"/>
      <c r="M70" s="347"/>
      <c r="N70" s="347"/>
      <c r="O70" s="349"/>
      <c r="P70" s="373">
        <v>0</v>
      </c>
      <c r="Q70" s="38"/>
    </row>
    <row r="71" spans="1:17" s="35" customFormat="1" ht="20.100000000000001" customHeight="1" x14ac:dyDescent="0.25">
      <c r="A71" s="1839"/>
      <c r="B71" s="371" t="s">
        <v>126</v>
      </c>
      <c r="C71" s="372">
        <f>C70/C69*100</f>
        <v>98.859000346974938</v>
      </c>
      <c r="D71" s="372">
        <v>0</v>
      </c>
      <c r="E71" s="372">
        <f>E70/E69*100</f>
        <v>100</v>
      </c>
      <c r="F71" s="372">
        <f>F70/F69*100</f>
        <v>97.942503375374585</v>
      </c>
      <c r="G71" s="372">
        <v>0</v>
      </c>
      <c r="H71" s="347"/>
      <c r="I71" s="370"/>
      <c r="J71" s="370"/>
      <c r="K71" s="370"/>
      <c r="L71" s="370"/>
      <c r="M71" s="347"/>
      <c r="N71" s="347"/>
      <c r="O71" s="349"/>
      <c r="P71" s="372">
        <v>0</v>
      </c>
      <c r="Q71" s="38"/>
    </row>
    <row r="72" spans="1:17" s="35" customFormat="1" ht="26.25" customHeight="1" x14ac:dyDescent="0.25">
      <c r="A72" s="374" t="s">
        <v>151</v>
      </c>
      <c r="B72" s="321" t="s">
        <v>152</v>
      </c>
      <c r="C72" s="1829" t="s">
        <v>153</v>
      </c>
      <c r="D72" s="1829"/>
      <c r="E72" s="1829"/>
      <c r="F72" s="1829"/>
      <c r="G72" s="1829"/>
      <c r="H72" s="1829"/>
      <c r="I72" s="1829"/>
      <c r="J72" s="1829"/>
      <c r="K72" s="1829"/>
      <c r="L72" s="1829"/>
      <c r="M72" s="1829"/>
      <c r="N72" s="1829"/>
      <c r="O72" s="1829"/>
      <c r="P72" s="1829"/>
      <c r="Q72" s="38"/>
    </row>
    <row r="73" spans="1:17" s="35" customFormat="1" ht="41.25" customHeight="1" x14ac:dyDescent="0.25">
      <c r="A73" s="1839" t="s">
        <v>154</v>
      </c>
      <c r="B73" s="316" t="s">
        <v>155</v>
      </c>
      <c r="C73" s="372">
        <f>SUM(D73:G73)</f>
        <v>336.6</v>
      </c>
      <c r="D73" s="372">
        <v>0</v>
      </c>
      <c r="E73" s="372">
        <v>0</v>
      </c>
      <c r="F73" s="372">
        <f>соцзащита!D94</f>
        <v>336.6</v>
      </c>
      <c r="G73" s="372">
        <v>0</v>
      </c>
      <c r="H73" s="347"/>
      <c r="I73" s="370"/>
      <c r="J73" s="370"/>
      <c r="K73" s="370"/>
      <c r="L73" s="370"/>
      <c r="M73" s="347"/>
      <c r="N73" s="347"/>
      <c r="O73" s="349"/>
      <c r="P73" s="372">
        <v>0</v>
      </c>
      <c r="Q73" s="38"/>
    </row>
    <row r="74" spans="1:17" s="35" customFormat="1" ht="20.100000000000001" customHeight="1" x14ac:dyDescent="0.25">
      <c r="A74" s="1839"/>
      <c r="B74" s="371" t="s">
        <v>125</v>
      </c>
      <c r="C74" s="372">
        <f>D74+E74+F74+G74</f>
        <v>336.6</v>
      </c>
      <c r="D74" s="373">
        <v>0</v>
      </c>
      <c r="E74" s="373">
        <v>0</v>
      </c>
      <c r="F74" s="373">
        <f>соцзащита!E94</f>
        <v>336.6</v>
      </c>
      <c r="G74" s="373">
        <v>0</v>
      </c>
      <c r="H74" s="347"/>
      <c r="I74" s="370"/>
      <c r="J74" s="370"/>
      <c r="K74" s="370"/>
      <c r="L74" s="370"/>
      <c r="M74" s="347"/>
      <c r="N74" s="347"/>
      <c r="O74" s="349"/>
      <c r="P74" s="373">
        <v>0</v>
      </c>
      <c r="Q74" s="38"/>
    </row>
    <row r="75" spans="1:17" s="35" customFormat="1" ht="20.100000000000001" customHeight="1" x14ac:dyDescent="0.25">
      <c r="A75" s="1839"/>
      <c r="B75" s="371" t="s">
        <v>126</v>
      </c>
      <c r="C75" s="372">
        <f>C74/C73*100</f>
        <v>100</v>
      </c>
      <c r="D75" s="372">
        <v>0</v>
      </c>
      <c r="E75" s="372">
        <v>0</v>
      </c>
      <c r="F75" s="372">
        <f t="shared" ref="F75" si="6">F74/F73*100</f>
        <v>100</v>
      </c>
      <c r="G75" s="372">
        <v>0</v>
      </c>
      <c r="H75" s="347"/>
      <c r="I75" s="370"/>
      <c r="J75" s="370"/>
      <c r="K75" s="370"/>
      <c r="L75" s="370"/>
      <c r="M75" s="347"/>
      <c r="N75" s="347"/>
      <c r="O75" s="349"/>
      <c r="P75" s="372">
        <v>0</v>
      </c>
      <c r="Q75" s="38"/>
    </row>
    <row r="76" spans="1:17" s="35" customFormat="1" ht="20.25" customHeight="1" x14ac:dyDescent="0.25">
      <c r="A76" s="1831" t="s">
        <v>156</v>
      </c>
      <c r="B76" s="344" t="s">
        <v>157</v>
      </c>
      <c r="C76" s="345">
        <f>D76+E76+F76+G76</f>
        <v>487664.19999999995</v>
      </c>
      <c r="D76" s="375">
        <v>0</v>
      </c>
      <c r="E76" s="375">
        <f>E82</f>
        <v>0</v>
      </c>
      <c r="F76" s="375">
        <f>спорт!D67</f>
        <v>481864.19999999995</v>
      </c>
      <c r="G76" s="375">
        <f>спорт!D68</f>
        <v>5800</v>
      </c>
      <c r="H76" s="347">
        <f>I76+J76+K76+L76</f>
        <v>637888.1</v>
      </c>
      <c r="I76" s="370">
        <v>0</v>
      </c>
      <c r="J76" s="370">
        <v>0</v>
      </c>
      <c r="K76" s="349">
        <f>'[2]спорт  (3)'!$F$63</f>
        <v>567888.1</v>
      </c>
      <c r="L76" s="349">
        <f>'[2]спорт  (3)'!$G$63</f>
        <v>70000</v>
      </c>
      <c r="M76" s="347">
        <f>C76-H76</f>
        <v>-150223.90000000002</v>
      </c>
      <c r="N76" s="347">
        <f>F76-K76</f>
        <v>-86023.900000000023</v>
      </c>
      <c r="O76" s="349"/>
      <c r="P76" s="375">
        <v>0</v>
      </c>
      <c r="Q76" s="38"/>
    </row>
    <row r="77" spans="1:17" s="35" customFormat="1" ht="20.100000000000001" customHeight="1" x14ac:dyDescent="0.25">
      <c r="A77" s="1831"/>
      <c r="B77" s="350" t="s">
        <v>125</v>
      </c>
      <c r="C77" s="345">
        <f>D77+E77+F77+G77</f>
        <v>487324.19999999995</v>
      </c>
      <c r="D77" s="375">
        <v>0</v>
      </c>
      <c r="E77" s="375">
        <f>E83</f>
        <v>0</v>
      </c>
      <c r="F77" s="375">
        <f>спорт!H67</f>
        <v>481524.19999999995</v>
      </c>
      <c r="G77" s="375">
        <f>спорт!H68</f>
        <v>5800</v>
      </c>
      <c r="H77" s="347"/>
      <c r="I77" s="370"/>
      <c r="J77" s="370"/>
      <c r="K77" s="349"/>
      <c r="L77" s="349"/>
      <c r="M77" s="347"/>
      <c r="N77" s="347"/>
      <c r="O77" s="349"/>
      <c r="P77" s="375">
        <v>0</v>
      </c>
      <c r="Q77" s="38"/>
    </row>
    <row r="78" spans="1:17" s="35" customFormat="1" ht="20.100000000000001" customHeight="1" x14ac:dyDescent="0.25">
      <c r="A78" s="1831"/>
      <c r="B78" s="350" t="s">
        <v>126</v>
      </c>
      <c r="C78" s="345">
        <f>C77/C76*100</f>
        <v>99.930279893418458</v>
      </c>
      <c r="D78" s="375">
        <v>0</v>
      </c>
      <c r="E78" s="375">
        <f>E84</f>
        <v>0</v>
      </c>
      <c r="F78" s="375">
        <f>F77/F76*100</f>
        <v>99.929440701342827</v>
      </c>
      <c r="G78" s="369">
        <f t="shared" ref="G78" si="7">G77/G76*100</f>
        <v>100</v>
      </c>
      <c r="H78" s="347"/>
      <c r="I78" s="370"/>
      <c r="J78" s="370"/>
      <c r="K78" s="349"/>
      <c r="L78" s="349"/>
      <c r="M78" s="347"/>
      <c r="N78" s="347"/>
      <c r="O78" s="349"/>
      <c r="P78" s="375">
        <v>0</v>
      </c>
      <c r="Q78" s="38"/>
    </row>
    <row r="79" spans="1:17" s="35" customFormat="1" ht="20.100000000000001" customHeight="1" x14ac:dyDescent="0.3">
      <c r="A79" s="1830" t="s">
        <v>158</v>
      </c>
      <c r="B79" s="376" t="s">
        <v>159</v>
      </c>
      <c r="C79" s="352">
        <f>F79+G79</f>
        <v>304162.09999999998</v>
      </c>
      <c r="D79" s="357">
        <v>0</v>
      </c>
      <c r="E79" s="357">
        <v>0</v>
      </c>
      <c r="F79" s="357">
        <f>спорт!D41</f>
        <v>298362.09999999998</v>
      </c>
      <c r="G79" s="357">
        <f>спорт!D42</f>
        <v>5800</v>
      </c>
      <c r="H79" s="347"/>
      <c r="I79" s="370"/>
      <c r="J79" s="370"/>
      <c r="K79" s="349"/>
      <c r="L79" s="349"/>
      <c r="M79" s="347"/>
      <c r="N79" s="347"/>
      <c r="O79" s="349"/>
      <c r="P79" s="357">
        <v>0</v>
      </c>
      <c r="Q79" s="38"/>
    </row>
    <row r="80" spans="1:17" s="35" customFormat="1" ht="20.100000000000001" customHeight="1" x14ac:dyDescent="0.25">
      <c r="A80" s="1830"/>
      <c r="B80" s="350" t="s">
        <v>125</v>
      </c>
      <c r="C80" s="352">
        <f>D80+E80+F80+G80</f>
        <v>303825.8</v>
      </c>
      <c r="D80" s="357">
        <v>0</v>
      </c>
      <c r="E80" s="357">
        <v>0</v>
      </c>
      <c r="F80" s="357">
        <f>спорт!H41</f>
        <v>298025.8</v>
      </c>
      <c r="G80" s="357">
        <f>спорт!H42</f>
        <v>5800</v>
      </c>
      <c r="H80" s="347"/>
      <c r="I80" s="370"/>
      <c r="J80" s="370"/>
      <c r="K80" s="349"/>
      <c r="L80" s="349"/>
      <c r="M80" s="347"/>
      <c r="N80" s="347"/>
      <c r="O80" s="349"/>
      <c r="P80" s="357">
        <v>0</v>
      </c>
      <c r="Q80" s="38"/>
    </row>
    <row r="81" spans="1:17" s="35" customFormat="1" ht="19.5" customHeight="1" x14ac:dyDescent="0.25">
      <c r="A81" s="1830"/>
      <c r="B81" s="350" t="s">
        <v>126</v>
      </c>
      <c r="C81" s="352">
        <f>C80/C79*100</f>
        <v>99.889433956433109</v>
      </c>
      <c r="D81" s="357">
        <v>0</v>
      </c>
      <c r="E81" s="357">
        <v>0</v>
      </c>
      <c r="F81" s="357">
        <f>F80/F79*100</f>
        <v>99.887284611550868</v>
      </c>
      <c r="G81" s="357">
        <f>G80/G79*100</f>
        <v>100</v>
      </c>
      <c r="H81" s="347"/>
      <c r="I81" s="370"/>
      <c r="J81" s="370"/>
      <c r="K81" s="349"/>
      <c r="L81" s="349"/>
      <c r="M81" s="347"/>
      <c r="N81" s="347"/>
      <c r="O81" s="349"/>
      <c r="P81" s="357">
        <v>0</v>
      </c>
      <c r="Q81" s="38"/>
    </row>
    <row r="82" spans="1:17" s="35" customFormat="1" ht="20.100000000000001" customHeight="1" x14ac:dyDescent="0.25">
      <c r="A82" s="1830" t="s">
        <v>160</v>
      </c>
      <c r="B82" s="353" t="s">
        <v>161</v>
      </c>
      <c r="C82" s="352">
        <f>E82+F82</f>
        <v>183502.09999999998</v>
      </c>
      <c r="D82" s="357">
        <v>0</v>
      </c>
      <c r="E82" s="357">
        <v>0</v>
      </c>
      <c r="F82" s="357">
        <f>спорт!D64</f>
        <v>183502.09999999998</v>
      </c>
      <c r="G82" s="357">
        <v>0</v>
      </c>
      <c r="H82" s="347"/>
      <c r="I82" s="370"/>
      <c r="J82" s="370"/>
      <c r="K82" s="349"/>
      <c r="L82" s="349"/>
      <c r="M82" s="347"/>
      <c r="N82" s="347"/>
      <c r="O82" s="349"/>
      <c r="P82" s="357">
        <v>0</v>
      </c>
      <c r="Q82" s="38"/>
    </row>
    <row r="83" spans="1:17" s="35" customFormat="1" ht="20.100000000000001" customHeight="1" x14ac:dyDescent="0.25">
      <c r="A83" s="1830"/>
      <c r="B83" s="350" t="s">
        <v>125</v>
      </c>
      <c r="C83" s="352">
        <f>E83+F83</f>
        <v>183498.39999999997</v>
      </c>
      <c r="D83" s="357">
        <v>0</v>
      </c>
      <c r="E83" s="357">
        <v>0</v>
      </c>
      <c r="F83" s="357">
        <f>спорт!H64</f>
        <v>183498.39999999997</v>
      </c>
      <c r="G83" s="357">
        <v>0</v>
      </c>
      <c r="H83" s="347"/>
      <c r="I83" s="370"/>
      <c r="J83" s="370"/>
      <c r="K83" s="349"/>
      <c r="L83" s="349"/>
      <c r="M83" s="347"/>
      <c r="N83" s="347"/>
      <c r="O83" s="349"/>
      <c r="P83" s="357">
        <v>0</v>
      </c>
      <c r="Q83" s="38"/>
    </row>
    <row r="84" spans="1:17" s="35" customFormat="1" ht="20.100000000000001" customHeight="1" x14ac:dyDescent="0.25">
      <c r="A84" s="1830"/>
      <c r="B84" s="350" t="s">
        <v>126</v>
      </c>
      <c r="C84" s="352">
        <f>C83/C82*100</f>
        <v>99.997983674301267</v>
      </c>
      <c r="D84" s="357">
        <v>0</v>
      </c>
      <c r="E84" s="357">
        <v>0</v>
      </c>
      <c r="F84" s="357">
        <f>F83/F82*100</f>
        <v>99.997983674301267</v>
      </c>
      <c r="G84" s="357">
        <v>0</v>
      </c>
      <c r="H84" s="347"/>
      <c r="I84" s="370"/>
      <c r="J84" s="370"/>
      <c r="K84" s="349"/>
      <c r="L84" s="349"/>
      <c r="M84" s="347"/>
      <c r="N84" s="347"/>
      <c r="O84" s="349"/>
      <c r="P84" s="357">
        <v>0</v>
      </c>
      <c r="Q84" s="38"/>
    </row>
    <row r="85" spans="1:17" s="101" customFormat="1" ht="19.5" customHeight="1" x14ac:dyDescent="0.25">
      <c r="A85" s="1831" t="s">
        <v>162</v>
      </c>
      <c r="B85" s="377" t="s">
        <v>163</v>
      </c>
      <c r="C85" s="375">
        <f>SUM(D85:G85)</f>
        <v>8355</v>
      </c>
      <c r="D85" s="375">
        <f t="shared" ref="D85:G86" si="8">D88+D91+D94+D97</f>
        <v>0</v>
      </c>
      <c r="E85" s="375">
        <f>E88+E91+E94+E97</f>
        <v>4676.8</v>
      </c>
      <c r="F85" s="375">
        <f>F88+F91+F94+F97</f>
        <v>3678.2000000000003</v>
      </c>
      <c r="G85" s="375">
        <f t="shared" si="8"/>
        <v>0</v>
      </c>
      <c r="H85" s="378">
        <f>I85+J85+K85+L85</f>
        <v>9645.4</v>
      </c>
      <c r="I85" s="379">
        <v>0</v>
      </c>
      <c r="J85" s="379">
        <v>3844</v>
      </c>
      <c r="K85" s="379">
        <v>5801.4</v>
      </c>
      <c r="L85" s="379">
        <v>0</v>
      </c>
      <c r="M85" s="379">
        <f>C85-H85</f>
        <v>-1290.3999999999996</v>
      </c>
      <c r="N85" s="379">
        <f>F85-K85</f>
        <v>-2123.1999999999994</v>
      </c>
      <c r="O85" s="380"/>
      <c r="P85" s="375">
        <f t="shared" ref="P85" si="9">P88+P91+P94+P97</f>
        <v>0</v>
      </c>
      <c r="Q85" s="102"/>
    </row>
    <row r="86" spans="1:17" s="101" customFormat="1" ht="19.5" customHeight="1" x14ac:dyDescent="0.25">
      <c r="A86" s="1831"/>
      <c r="B86" s="350" t="s">
        <v>125</v>
      </c>
      <c r="C86" s="375">
        <f>SUM(D86:G86)</f>
        <v>7147.8</v>
      </c>
      <c r="D86" s="375">
        <f>D89+D92+D95+D98</f>
        <v>0</v>
      </c>
      <c r="E86" s="375">
        <f>E89+E92+E95+E98</f>
        <v>3503.4</v>
      </c>
      <c r="F86" s="375">
        <f>F89+F92+F95+F98</f>
        <v>3644.4</v>
      </c>
      <c r="G86" s="375">
        <f t="shared" si="8"/>
        <v>0</v>
      </c>
      <c r="H86" s="378"/>
      <c r="I86" s="379"/>
      <c r="J86" s="379"/>
      <c r="K86" s="379"/>
      <c r="L86" s="379"/>
      <c r="M86" s="379"/>
      <c r="N86" s="379"/>
      <c r="O86" s="380"/>
      <c r="P86" s="375">
        <f t="shared" ref="P86" si="10">P89+P92+P95+P98</f>
        <v>0</v>
      </c>
      <c r="Q86" s="102"/>
    </row>
    <row r="87" spans="1:17" s="101" customFormat="1" ht="20.100000000000001" customHeight="1" x14ac:dyDescent="0.25">
      <c r="A87" s="1831"/>
      <c r="B87" s="350" t="s">
        <v>126</v>
      </c>
      <c r="C87" s="345">
        <f>C86/C85*100</f>
        <v>85.551166965888697</v>
      </c>
      <c r="D87" s="345">
        <v>0</v>
      </c>
      <c r="E87" s="345">
        <f>E86/E85*100</f>
        <v>74.910195005131712</v>
      </c>
      <c r="F87" s="345">
        <f>F86/F85*100</f>
        <v>99.081072263607197</v>
      </c>
      <c r="G87" s="345">
        <v>0</v>
      </c>
      <c r="H87" s="378"/>
      <c r="I87" s="379"/>
      <c r="J87" s="379"/>
      <c r="K87" s="379"/>
      <c r="L87" s="379"/>
      <c r="M87" s="379"/>
      <c r="N87" s="379"/>
      <c r="O87" s="380"/>
      <c r="P87" s="345">
        <v>0</v>
      </c>
      <c r="Q87" s="102"/>
    </row>
    <row r="88" spans="1:17" s="101" customFormat="1" ht="36.75" customHeight="1" x14ac:dyDescent="0.25">
      <c r="A88" s="1830" t="s">
        <v>164</v>
      </c>
      <c r="B88" s="353" t="s">
        <v>661</v>
      </c>
      <c r="C88" s="352">
        <f>SUM(D88:G88)</f>
        <v>409.90000000000003</v>
      </c>
      <c r="D88" s="357">
        <v>0</v>
      </c>
      <c r="E88" s="352">
        <v>0</v>
      </c>
      <c r="F88" s="352">
        <f>'сел.х-во '!D12</f>
        <v>409.90000000000003</v>
      </c>
      <c r="G88" s="357">
        <v>0</v>
      </c>
      <c r="H88" s="378"/>
      <c r="I88" s="379"/>
      <c r="J88" s="379"/>
      <c r="K88" s="379"/>
      <c r="L88" s="379"/>
      <c r="M88" s="379"/>
      <c r="N88" s="379"/>
      <c r="O88" s="380"/>
      <c r="P88" s="357">
        <v>0</v>
      </c>
      <c r="Q88" s="102"/>
    </row>
    <row r="89" spans="1:17" s="101" customFormat="1" ht="20.100000000000001" customHeight="1" x14ac:dyDescent="0.25">
      <c r="A89" s="1830"/>
      <c r="B89" s="350" t="s">
        <v>125</v>
      </c>
      <c r="C89" s="352">
        <f>SUM(D89:G89)</f>
        <v>409.90000000000003</v>
      </c>
      <c r="D89" s="357">
        <v>0</v>
      </c>
      <c r="E89" s="352">
        <v>0</v>
      </c>
      <c r="F89" s="352">
        <f>'сел.х-во '!H12</f>
        <v>409.90000000000003</v>
      </c>
      <c r="G89" s="357">
        <v>0</v>
      </c>
      <c r="H89" s="378"/>
      <c r="I89" s="379"/>
      <c r="J89" s="379"/>
      <c r="K89" s="379"/>
      <c r="L89" s="379"/>
      <c r="M89" s="379"/>
      <c r="N89" s="379"/>
      <c r="O89" s="380"/>
      <c r="P89" s="357">
        <v>0</v>
      </c>
      <c r="Q89" s="102"/>
    </row>
    <row r="90" spans="1:17" s="101" customFormat="1" ht="20.100000000000001" customHeight="1" x14ac:dyDescent="0.25">
      <c r="A90" s="1830"/>
      <c r="B90" s="350" t="s">
        <v>126</v>
      </c>
      <c r="C90" s="352">
        <f>C89/C88*100</f>
        <v>100</v>
      </c>
      <c r="D90" s="357">
        <v>0</v>
      </c>
      <c r="E90" s="352">
        <v>0</v>
      </c>
      <c r="F90" s="352">
        <f>F89/F88*100</f>
        <v>100</v>
      </c>
      <c r="G90" s="357">
        <v>0</v>
      </c>
      <c r="H90" s="378"/>
      <c r="I90" s="379"/>
      <c r="J90" s="379"/>
      <c r="K90" s="379"/>
      <c r="L90" s="379"/>
      <c r="M90" s="379"/>
      <c r="N90" s="379"/>
      <c r="O90" s="380"/>
      <c r="P90" s="357">
        <v>0</v>
      </c>
      <c r="Q90" s="102"/>
    </row>
    <row r="91" spans="1:17" s="101" customFormat="1" ht="40.5" customHeight="1" x14ac:dyDescent="0.25">
      <c r="A91" s="1830" t="s">
        <v>165</v>
      </c>
      <c r="B91" s="353" t="s">
        <v>166</v>
      </c>
      <c r="C91" s="352">
        <f>SUM(D91:G91)</f>
        <v>3167.8</v>
      </c>
      <c r="D91" s="357">
        <v>0</v>
      </c>
      <c r="E91" s="352">
        <v>0</v>
      </c>
      <c r="F91" s="352">
        <f>'сел.х-во '!D16</f>
        <v>3167.8</v>
      </c>
      <c r="G91" s="357">
        <v>0</v>
      </c>
      <c r="H91" s="378"/>
      <c r="I91" s="379"/>
      <c r="J91" s="379"/>
      <c r="K91" s="379"/>
      <c r="L91" s="379"/>
      <c r="M91" s="379"/>
      <c r="N91" s="379"/>
      <c r="O91" s="380"/>
      <c r="P91" s="357">
        <v>0</v>
      </c>
      <c r="Q91" s="102"/>
    </row>
    <row r="92" spans="1:17" s="101" customFormat="1" ht="20.100000000000001" customHeight="1" x14ac:dyDescent="0.25">
      <c r="A92" s="1830"/>
      <c r="B92" s="350" t="s">
        <v>125</v>
      </c>
      <c r="C92" s="352">
        <f>SUM(D92:G92)</f>
        <v>3167.8</v>
      </c>
      <c r="D92" s="357">
        <v>0</v>
      </c>
      <c r="E92" s="352">
        <v>0</v>
      </c>
      <c r="F92" s="352">
        <f>'сел.х-во '!H16</f>
        <v>3167.8</v>
      </c>
      <c r="G92" s="357">
        <v>0</v>
      </c>
      <c r="H92" s="378"/>
      <c r="I92" s="379"/>
      <c r="J92" s="379"/>
      <c r="K92" s="379"/>
      <c r="L92" s="379"/>
      <c r="M92" s="379"/>
      <c r="N92" s="379"/>
      <c r="O92" s="380"/>
      <c r="P92" s="357">
        <v>0</v>
      </c>
      <c r="Q92" s="102"/>
    </row>
    <row r="93" spans="1:17" s="101" customFormat="1" ht="26.25" customHeight="1" x14ac:dyDescent="0.25">
      <c r="A93" s="1830"/>
      <c r="B93" s="350" t="s">
        <v>126</v>
      </c>
      <c r="C93" s="352">
        <f>C92/C91*100</f>
        <v>100</v>
      </c>
      <c r="D93" s="352">
        <v>0</v>
      </c>
      <c r="E93" s="352">
        <v>0</v>
      </c>
      <c r="F93" s="352">
        <f>F92/F91*100</f>
        <v>100</v>
      </c>
      <c r="G93" s="352">
        <v>0</v>
      </c>
      <c r="H93" s="378"/>
      <c r="I93" s="379"/>
      <c r="J93" s="379"/>
      <c r="K93" s="379"/>
      <c r="L93" s="379"/>
      <c r="M93" s="379"/>
      <c r="N93" s="379"/>
      <c r="O93" s="380"/>
      <c r="P93" s="352">
        <v>0</v>
      </c>
      <c r="Q93" s="102"/>
    </row>
    <row r="94" spans="1:17" s="101" customFormat="1" ht="40.5" customHeight="1" x14ac:dyDescent="0.25">
      <c r="A94" s="1830" t="s">
        <v>167</v>
      </c>
      <c r="B94" s="353" t="s">
        <v>168</v>
      </c>
      <c r="C94" s="352">
        <f>SUM(D94:G94)</f>
        <v>4777.3</v>
      </c>
      <c r="D94" s="357">
        <v>0</v>
      </c>
      <c r="E94" s="352">
        <f>'сел.х-во '!D27</f>
        <v>4676.8</v>
      </c>
      <c r="F94" s="352">
        <f>'сел.х-во '!D28</f>
        <v>100.5</v>
      </c>
      <c r="G94" s="357">
        <v>0</v>
      </c>
      <c r="H94" s="378"/>
      <c r="I94" s="379"/>
      <c r="J94" s="379"/>
      <c r="K94" s="379"/>
      <c r="L94" s="379"/>
      <c r="M94" s="379"/>
      <c r="N94" s="379"/>
      <c r="O94" s="380"/>
      <c r="P94" s="357">
        <v>0</v>
      </c>
      <c r="Q94" s="102"/>
    </row>
    <row r="95" spans="1:17" s="101" customFormat="1" ht="20.100000000000001" customHeight="1" x14ac:dyDescent="0.25">
      <c r="A95" s="1830"/>
      <c r="B95" s="350" t="s">
        <v>125</v>
      </c>
      <c r="C95" s="352">
        <f>SUM(D95:G95)</f>
        <v>3570.1</v>
      </c>
      <c r="D95" s="357">
        <v>0</v>
      </c>
      <c r="E95" s="352">
        <f>'сел.х-во '!H27</f>
        <v>3503.4</v>
      </c>
      <c r="F95" s="352">
        <f>'сел.х-во '!H28</f>
        <v>66.7</v>
      </c>
      <c r="G95" s="357">
        <v>0</v>
      </c>
      <c r="H95" s="378"/>
      <c r="I95" s="379"/>
      <c r="J95" s="379"/>
      <c r="K95" s="379"/>
      <c r="L95" s="379"/>
      <c r="M95" s="379"/>
      <c r="N95" s="379"/>
      <c r="O95" s="380"/>
      <c r="P95" s="357">
        <v>0</v>
      </c>
      <c r="Q95" s="102"/>
    </row>
    <row r="96" spans="1:17" s="101" customFormat="1" ht="20.100000000000001" customHeight="1" x14ac:dyDescent="0.25">
      <c r="A96" s="1830"/>
      <c r="B96" s="350" t="s">
        <v>126</v>
      </c>
      <c r="C96" s="352">
        <f>C95/C94*100</f>
        <v>74.73049630544449</v>
      </c>
      <c r="D96" s="352">
        <v>0</v>
      </c>
      <c r="E96" s="352">
        <f>E95/E94*100</f>
        <v>74.910195005131712</v>
      </c>
      <c r="F96" s="352">
        <f>F95/F94*100</f>
        <v>66.368159203980099</v>
      </c>
      <c r="G96" s="352">
        <v>0</v>
      </c>
      <c r="H96" s="378"/>
      <c r="I96" s="379"/>
      <c r="J96" s="379"/>
      <c r="K96" s="379"/>
      <c r="L96" s="379"/>
      <c r="M96" s="379"/>
      <c r="N96" s="379"/>
      <c r="O96" s="380"/>
      <c r="P96" s="352">
        <v>0</v>
      </c>
      <c r="Q96" s="102"/>
    </row>
    <row r="97" spans="1:17" s="101" customFormat="1" ht="38.25" customHeight="1" x14ac:dyDescent="0.25">
      <c r="A97" s="1830" t="s">
        <v>169</v>
      </c>
      <c r="B97" s="353" t="s">
        <v>170</v>
      </c>
      <c r="C97" s="352">
        <f>SUM(D97:G97)</f>
        <v>0</v>
      </c>
      <c r="D97" s="357">
        <v>0</v>
      </c>
      <c r="E97" s="352">
        <v>0</v>
      </c>
      <c r="F97" s="352">
        <f>'сел.х-во '!D32</f>
        <v>0</v>
      </c>
      <c r="G97" s="357">
        <v>0</v>
      </c>
      <c r="H97" s="378"/>
      <c r="I97" s="379"/>
      <c r="J97" s="379"/>
      <c r="K97" s="379"/>
      <c r="L97" s="379"/>
      <c r="M97" s="379"/>
      <c r="N97" s="379"/>
      <c r="O97" s="380"/>
      <c r="P97" s="357">
        <v>0</v>
      </c>
      <c r="Q97" s="102"/>
    </row>
    <row r="98" spans="1:17" s="101" customFormat="1" ht="20.100000000000001" customHeight="1" x14ac:dyDescent="0.25">
      <c r="A98" s="1830"/>
      <c r="B98" s="350" t="s">
        <v>125</v>
      </c>
      <c r="C98" s="352">
        <f>SUM(D98:G98)</f>
        <v>0</v>
      </c>
      <c r="D98" s="357">
        <v>0</v>
      </c>
      <c r="E98" s="352">
        <v>0</v>
      </c>
      <c r="F98" s="352">
        <v>0</v>
      </c>
      <c r="G98" s="357">
        <v>0</v>
      </c>
      <c r="H98" s="378"/>
      <c r="I98" s="379"/>
      <c r="J98" s="379"/>
      <c r="K98" s="379"/>
      <c r="L98" s="379"/>
      <c r="M98" s="379"/>
      <c r="N98" s="379"/>
      <c r="O98" s="380"/>
      <c r="P98" s="357">
        <v>0</v>
      </c>
      <c r="Q98" s="102"/>
    </row>
    <row r="99" spans="1:17" s="101" customFormat="1" ht="20.100000000000001" customHeight="1" x14ac:dyDescent="0.25">
      <c r="A99" s="1830"/>
      <c r="B99" s="350" t="s">
        <v>126</v>
      </c>
      <c r="C99" s="352">
        <v>0</v>
      </c>
      <c r="D99" s="357">
        <v>0</v>
      </c>
      <c r="E99" s="352">
        <v>0</v>
      </c>
      <c r="F99" s="352">
        <v>0</v>
      </c>
      <c r="G99" s="357">
        <v>0</v>
      </c>
      <c r="H99" s="378"/>
      <c r="I99" s="379"/>
      <c r="J99" s="379"/>
      <c r="K99" s="379"/>
      <c r="L99" s="379"/>
      <c r="M99" s="379"/>
      <c r="N99" s="379"/>
      <c r="O99" s="380"/>
      <c r="P99" s="357">
        <v>0</v>
      </c>
      <c r="Q99" s="102"/>
    </row>
    <row r="100" spans="1:17" s="101" customFormat="1" ht="25.5" customHeight="1" x14ac:dyDescent="0.25">
      <c r="A100" s="1831" t="s">
        <v>171</v>
      </c>
      <c r="B100" s="344" t="s">
        <v>172</v>
      </c>
      <c r="C100" s="375">
        <f>SUM(D100:G100)</f>
        <v>64165.4</v>
      </c>
      <c r="D100" s="375">
        <f t="shared" ref="D100:G101" si="11">D103+D106+D109</f>
        <v>0</v>
      </c>
      <c r="E100" s="375">
        <f>E112</f>
        <v>6930</v>
      </c>
      <c r="F100" s="375">
        <f>F103+F109+F112</f>
        <v>57235.4</v>
      </c>
      <c r="G100" s="375">
        <f t="shared" si="11"/>
        <v>0</v>
      </c>
      <c r="H100" s="378">
        <f>I100+J100+K100+L100</f>
        <v>43668.57</v>
      </c>
      <c r="I100" s="379">
        <v>0</v>
      </c>
      <c r="J100" s="379">
        <v>0</v>
      </c>
      <c r="K100" s="379">
        <v>43668.57</v>
      </c>
      <c r="L100" s="379">
        <v>0</v>
      </c>
      <c r="M100" s="379">
        <f>C100-H100</f>
        <v>20496.830000000002</v>
      </c>
      <c r="N100" s="379">
        <f>F100-K100</f>
        <v>13566.830000000002</v>
      </c>
      <c r="O100" s="380"/>
      <c r="P100" s="375">
        <f t="shared" ref="P100" si="12">P103+P106+P109</f>
        <v>0</v>
      </c>
      <c r="Q100" s="102"/>
    </row>
    <row r="101" spans="1:17" s="101" customFormat="1" ht="20.100000000000001" customHeight="1" x14ac:dyDescent="0.25">
      <c r="A101" s="1831"/>
      <c r="B101" s="350" t="s">
        <v>125</v>
      </c>
      <c r="C101" s="375">
        <f>SUM(D101:G101)</f>
        <v>55938.1</v>
      </c>
      <c r="D101" s="375">
        <f>D104+D107+D110</f>
        <v>0</v>
      </c>
      <c r="E101" s="375">
        <f t="shared" si="11"/>
        <v>0</v>
      </c>
      <c r="F101" s="375">
        <f>F104+F107+F110</f>
        <v>55938.1</v>
      </c>
      <c r="G101" s="375">
        <f t="shared" si="11"/>
        <v>0</v>
      </c>
      <c r="H101" s="378"/>
      <c r="I101" s="379"/>
      <c r="J101" s="379"/>
      <c r="K101" s="379"/>
      <c r="L101" s="379"/>
      <c r="M101" s="379"/>
      <c r="N101" s="379"/>
      <c r="O101" s="380"/>
      <c r="P101" s="375">
        <f t="shared" ref="P101" si="13">P104+P107+P110</f>
        <v>0</v>
      </c>
      <c r="Q101" s="102"/>
    </row>
    <row r="102" spans="1:17" s="101" customFormat="1" ht="20.100000000000001" customHeight="1" x14ac:dyDescent="0.25">
      <c r="A102" s="1831"/>
      <c r="B102" s="350" t="s">
        <v>126</v>
      </c>
      <c r="C102" s="375">
        <f>C101/C100*100</f>
        <v>87.177980656241516</v>
      </c>
      <c r="D102" s="375">
        <v>0</v>
      </c>
      <c r="E102" s="375">
        <v>0</v>
      </c>
      <c r="F102" s="345">
        <f>F101/F100*100</f>
        <v>97.733395765557674</v>
      </c>
      <c r="G102" s="375">
        <v>0</v>
      </c>
      <c r="H102" s="378"/>
      <c r="I102" s="379"/>
      <c r="J102" s="379"/>
      <c r="K102" s="379"/>
      <c r="L102" s="379"/>
      <c r="M102" s="379"/>
      <c r="N102" s="379"/>
      <c r="O102" s="380"/>
      <c r="P102" s="375">
        <v>0</v>
      </c>
      <c r="Q102" s="102"/>
    </row>
    <row r="103" spans="1:17" s="101" customFormat="1" ht="20.100000000000001" customHeight="1" x14ac:dyDescent="0.25">
      <c r="A103" s="1830" t="s">
        <v>173</v>
      </c>
      <c r="B103" s="353" t="s">
        <v>174</v>
      </c>
      <c r="C103" s="352">
        <f>SUM(D103:G103)</f>
        <v>56660.9</v>
      </c>
      <c r="D103" s="357">
        <v>0</v>
      </c>
      <c r="E103" s="357">
        <v>0</v>
      </c>
      <c r="F103" s="357">
        <f>экология!D18</f>
        <v>56660.9</v>
      </c>
      <c r="G103" s="357">
        <v>0</v>
      </c>
      <c r="H103" s="379"/>
      <c r="I103" s="378"/>
      <c r="J103" s="378"/>
      <c r="K103" s="380"/>
      <c r="L103" s="380"/>
      <c r="M103" s="379"/>
      <c r="N103" s="379"/>
      <c r="O103" s="380"/>
      <c r="P103" s="357">
        <v>0</v>
      </c>
      <c r="Q103" s="102"/>
    </row>
    <row r="104" spans="1:17" s="101" customFormat="1" ht="20.100000000000001" customHeight="1" x14ac:dyDescent="0.25">
      <c r="A104" s="1830"/>
      <c r="B104" s="350" t="s">
        <v>125</v>
      </c>
      <c r="C104" s="352">
        <f>SUM(D104:G104)</f>
        <v>55518.6</v>
      </c>
      <c r="D104" s="357">
        <v>0</v>
      </c>
      <c r="E104" s="357">
        <v>0</v>
      </c>
      <c r="F104" s="357">
        <f>экология!H18</f>
        <v>55518.6</v>
      </c>
      <c r="G104" s="357">
        <v>0</v>
      </c>
      <c r="H104" s="379"/>
      <c r="I104" s="378"/>
      <c r="J104" s="378"/>
      <c r="K104" s="380"/>
      <c r="L104" s="380"/>
      <c r="M104" s="379"/>
      <c r="N104" s="379"/>
      <c r="O104" s="380"/>
      <c r="P104" s="357">
        <v>0</v>
      </c>
      <c r="Q104" s="102"/>
    </row>
    <row r="105" spans="1:17" s="101" customFormat="1" ht="20.100000000000001" customHeight="1" x14ac:dyDescent="0.25">
      <c r="A105" s="1830"/>
      <c r="B105" s="350" t="s">
        <v>126</v>
      </c>
      <c r="C105" s="352">
        <f>C104/C103*100</f>
        <v>97.983971310021545</v>
      </c>
      <c r="D105" s="352">
        <v>0</v>
      </c>
      <c r="E105" s="352">
        <v>0</v>
      </c>
      <c r="F105" s="352">
        <f>F104/F103*100</f>
        <v>97.983971310021545</v>
      </c>
      <c r="G105" s="352">
        <v>0</v>
      </c>
      <c r="H105" s="379"/>
      <c r="I105" s="378"/>
      <c r="J105" s="378"/>
      <c r="K105" s="380"/>
      <c r="L105" s="380"/>
      <c r="M105" s="379"/>
      <c r="N105" s="379"/>
      <c r="O105" s="380"/>
      <c r="P105" s="352">
        <v>0</v>
      </c>
      <c r="Q105" s="102"/>
    </row>
    <row r="106" spans="1:17" s="101" customFormat="1" ht="20.100000000000001" customHeight="1" x14ac:dyDescent="0.25">
      <c r="A106" s="1830" t="s">
        <v>175</v>
      </c>
      <c r="B106" s="353" t="s">
        <v>176</v>
      </c>
      <c r="C106" s="352">
        <f>SUM(D106:G106)</f>
        <v>0</v>
      </c>
      <c r="D106" s="357">
        <v>0</v>
      </c>
      <c r="E106" s="352">
        <v>0</v>
      </c>
      <c r="F106" s="357">
        <f>экология!D24</f>
        <v>0</v>
      </c>
      <c r="G106" s="357">
        <v>0</v>
      </c>
      <c r="H106" s="379"/>
      <c r="I106" s="378"/>
      <c r="J106" s="378"/>
      <c r="K106" s="380"/>
      <c r="L106" s="380"/>
      <c r="M106" s="379"/>
      <c r="N106" s="379"/>
      <c r="O106" s="380"/>
      <c r="P106" s="357">
        <v>0</v>
      </c>
      <c r="Q106" s="102"/>
    </row>
    <row r="107" spans="1:17" s="101" customFormat="1" ht="20.100000000000001" customHeight="1" x14ac:dyDescent="0.25">
      <c r="A107" s="1830"/>
      <c r="B107" s="350" t="s">
        <v>125</v>
      </c>
      <c r="C107" s="352">
        <f>SUM(D107:G107)</f>
        <v>0</v>
      </c>
      <c r="D107" s="357">
        <v>0</v>
      </c>
      <c r="E107" s="352">
        <v>0</v>
      </c>
      <c r="F107" s="357">
        <v>0</v>
      </c>
      <c r="G107" s="357">
        <v>0</v>
      </c>
      <c r="H107" s="379"/>
      <c r="I107" s="378"/>
      <c r="J107" s="378"/>
      <c r="K107" s="380"/>
      <c r="L107" s="380"/>
      <c r="M107" s="379"/>
      <c r="N107" s="379"/>
      <c r="O107" s="380"/>
      <c r="P107" s="357">
        <v>0</v>
      </c>
      <c r="Q107" s="102"/>
    </row>
    <row r="108" spans="1:17" s="101" customFormat="1" ht="23.25" customHeight="1" x14ac:dyDescent="0.25">
      <c r="A108" s="1830"/>
      <c r="B108" s="350" t="s">
        <v>126</v>
      </c>
      <c r="C108" s="352">
        <v>0</v>
      </c>
      <c r="D108" s="352">
        <v>0</v>
      </c>
      <c r="E108" s="352">
        <v>0</v>
      </c>
      <c r="F108" s="352">
        <v>0</v>
      </c>
      <c r="G108" s="352">
        <v>0</v>
      </c>
      <c r="H108" s="379"/>
      <c r="I108" s="378"/>
      <c r="J108" s="378"/>
      <c r="K108" s="380"/>
      <c r="L108" s="380"/>
      <c r="M108" s="379"/>
      <c r="N108" s="379"/>
      <c r="O108" s="380"/>
      <c r="P108" s="352">
        <v>0</v>
      </c>
      <c r="Q108" s="102"/>
    </row>
    <row r="109" spans="1:17" s="101" customFormat="1" ht="20.100000000000001" customHeight="1" x14ac:dyDescent="0.3">
      <c r="A109" s="1830" t="s">
        <v>177</v>
      </c>
      <c r="B109" s="360" t="s">
        <v>178</v>
      </c>
      <c r="C109" s="352">
        <f>SUM(D109:G109)</f>
        <v>504.5</v>
      </c>
      <c r="D109" s="357">
        <v>0</v>
      </c>
      <c r="E109" s="352">
        <v>0</v>
      </c>
      <c r="F109" s="357">
        <f>экология!D29</f>
        <v>504.5</v>
      </c>
      <c r="G109" s="357">
        <v>0</v>
      </c>
      <c r="H109" s="379"/>
      <c r="I109" s="378"/>
      <c r="J109" s="378"/>
      <c r="K109" s="380"/>
      <c r="L109" s="380"/>
      <c r="M109" s="379"/>
      <c r="N109" s="379"/>
      <c r="O109" s="380"/>
      <c r="P109" s="357">
        <v>0</v>
      </c>
      <c r="Q109" s="102"/>
    </row>
    <row r="110" spans="1:17" s="101" customFormat="1" ht="20.100000000000001" customHeight="1" x14ac:dyDescent="0.25">
      <c r="A110" s="1830"/>
      <c r="B110" s="350" t="s">
        <v>125</v>
      </c>
      <c r="C110" s="352">
        <f>SUM(D110:G110)</f>
        <v>419.5</v>
      </c>
      <c r="D110" s="357">
        <v>0</v>
      </c>
      <c r="E110" s="352">
        <v>0</v>
      </c>
      <c r="F110" s="357">
        <f>экология!H29</f>
        <v>419.5</v>
      </c>
      <c r="G110" s="357">
        <v>0</v>
      </c>
      <c r="H110" s="379"/>
      <c r="I110" s="378"/>
      <c r="J110" s="378"/>
      <c r="K110" s="380"/>
      <c r="L110" s="380"/>
      <c r="M110" s="379"/>
      <c r="N110" s="379"/>
      <c r="O110" s="380"/>
      <c r="P110" s="357">
        <v>0</v>
      </c>
      <c r="Q110" s="102"/>
    </row>
    <row r="111" spans="1:17" s="101" customFormat="1" ht="20.100000000000001" customHeight="1" x14ac:dyDescent="0.25">
      <c r="A111" s="1830"/>
      <c r="B111" s="350" t="s">
        <v>126</v>
      </c>
      <c r="C111" s="352">
        <v>0</v>
      </c>
      <c r="D111" s="352">
        <v>0</v>
      </c>
      <c r="E111" s="352">
        <v>0</v>
      </c>
      <c r="F111" s="352">
        <f>F110/F109*100</f>
        <v>83.151635282457875</v>
      </c>
      <c r="G111" s="352">
        <v>0</v>
      </c>
      <c r="H111" s="379"/>
      <c r="I111" s="378"/>
      <c r="J111" s="378"/>
      <c r="K111" s="380"/>
      <c r="L111" s="380"/>
      <c r="M111" s="379"/>
      <c r="N111" s="379"/>
      <c r="O111" s="380"/>
      <c r="P111" s="352">
        <v>0</v>
      </c>
      <c r="Q111" s="102"/>
    </row>
    <row r="112" spans="1:17" s="101" customFormat="1" ht="42.75" customHeight="1" x14ac:dyDescent="0.25">
      <c r="A112" s="1830" t="s">
        <v>931</v>
      </c>
      <c r="B112" s="356" t="s">
        <v>1127</v>
      </c>
      <c r="C112" s="352">
        <f>D112+E112+F112</f>
        <v>7000</v>
      </c>
      <c r="D112" s="352">
        <v>0</v>
      </c>
      <c r="E112" s="352">
        <f>экология!D38</f>
        <v>6930</v>
      </c>
      <c r="F112" s="352">
        <f>экология!D39</f>
        <v>70</v>
      </c>
      <c r="G112" s="352">
        <v>0</v>
      </c>
      <c r="H112" s="379"/>
      <c r="I112" s="378"/>
      <c r="J112" s="378"/>
      <c r="K112" s="380"/>
      <c r="L112" s="380"/>
      <c r="M112" s="379"/>
      <c r="N112" s="379"/>
      <c r="O112" s="380"/>
      <c r="P112" s="352">
        <v>0</v>
      </c>
      <c r="Q112" s="102"/>
    </row>
    <row r="113" spans="1:17" s="101" customFormat="1" ht="20.100000000000001" customHeight="1" x14ac:dyDescent="0.25">
      <c r="A113" s="1830"/>
      <c r="B113" s="350" t="s">
        <v>125</v>
      </c>
      <c r="C113" s="352">
        <f>D113+E113+F113</f>
        <v>0</v>
      </c>
      <c r="D113" s="352">
        <v>0</v>
      </c>
      <c r="E113" s="352">
        <f>экология!H38</f>
        <v>0</v>
      </c>
      <c r="F113" s="352">
        <f>экология!H39</f>
        <v>0</v>
      </c>
      <c r="G113" s="352">
        <v>0</v>
      </c>
      <c r="H113" s="379"/>
      <c r="I113" s="378"/>
      <c r="J113" s="378"/>
      <c r="K113" s="380"/>
      <c r="L113" s="380"/>
      <c r="M113" s="379"/>
      <c r="N113" s="379"/>
      <c r="O113" s="380"/>
      <c r="P113" s="352">
        <v>0</v>
      </c>
      <c r="Q113" s="102"/>
    </row>
    <row r="114" spans="1:17" s="101" customFormat="1" ht="20.100000000000001" customHeight="1" x14ac:dyDescent="0.25">
      <c r="A114" s="1830"/>
      <c r="B114" s="350" t="s">
        <v>126</v>
      </c>
      <c r="C114" s="352">
        <v>0</v>
      </c>
      <c r="D114" s="352">
        <v>0</v>
      </c>
      <c r="E114" s="352">
        <v>0</v>
      </c>
      <c r="F114" s="352">
        <f>F113/F112*100</f>
        <v>0</v>
      </c>
      <c r="G114" s="352">
        <v>0</v>
      </c>
      <c r="H114" s="379"/>
      <c r="I114" s="378"/>
      <c r="J114" s="378"/>
      <c r="K114" s="380"/>
      <c r="L114" s="380"/>
      <c r="M114" s="379"/>
      <c r="N114" s="379"/>
      <c r="O114" s="380"/>
      <c r="P114" s="352">
        <v>0</v>
      </c>
      <c r="Q114" s="102"/>
    </row>
    <row r="115" spans="1:17" ht="35.25" customHeight="1" x14ac:dyDescent="0.25">
      <c r="A115" s="1842" t="s">
        <v>179</v>
      </c>
      <c r="B115" s="381" t="s">
        <v>180</v>
      </c>
      <c r="C115" s="345">
        <f>D115+E115+F115+G115</f>
        <v>218364.90000000002</v>
      </c>
      <c r="D115" s="375">
        <f>D118+D121+D124+D127+D133+D136</f>
        <v>0</v>
      </c>
      <c r="E115" s="375">
        <f>'Безопасность '!D159</f>
        <v>3757</v>
      </c>
      <c r="F115" s="375">
        <f>'Безопасность '!D160</f>
        <v>214607.90000000002</v>
      </c>
      <c r="G115" s="375">
        <f t="shared" ref="G115:O116" si="14">G118+G121+G124+G127+G133+G136</f>
        <v>0</v>
      </c>
      <c r="H115" s="375">
        <f t="shared" si="14"/>
        <v>128411.63999999998</v>
      </c>
      <c r="I115" s="375">
        <f t="shared" si="14"/>
        <v>0</v>
      </c>
      <c r="J115" s="375">
        <f t="shared" si="14"/>
        <v>2553</v>
      </c>
      <c r="K115" s="375">
        <f t="shared" si="14"/>
        <v>117330.04000000001</v>
      </c>
      <c r="L115" s="375">
        <f t="shared" si="14"/>
        <v>8528.6</v>
      </c>
      <c r="M115" s="375">
        <f t="shared" si="14"/>
        <v>47211.560000000012</v>
      </c>
      <c r="N115" s="375">
        <f t="shared" si="14"/>
        <v>54536.160000000018</v>
      </c>
      <c r="O115" s="375">
        <f t="shared" si="14"/>
        <v>0</v>
      </c>
      <c r="P115" s="375">
        <f t="shared" ref="P115" si="15">P118+P121+P124+P127+P133+P136</f>
        <v>0</v>
      </c>
      <c r="Q115" s="38"/>
    </row>
    <row r="116" spans="1:17" ht="20.100000000000001" customHeight="1" x14ac:dyDescent="0.3">
      <c r="A116" s="1842"/>
      <c r="B116" s="350" t="s">
        <v>125</v>
      </c>
      <c r="C116" s="345">
        <f t="shared" ref="C116:C137" si="16">D116+E116+F116+G116</f>
        <v>201389</v>
      </c>
      <c r="D116" s="375">
        <f>D119+D122+D125+D128+D134+D137</f>
        <v>0</v>
      </c>
      <c r="E116" s="375">
        <f>'Безопасность '!H159</f>
        <v>2335.3000000000002</v>
      </c>
      <c r="F116" s="375">
        <f>'Безопасность '!H160</f>
        <v>199053.7</v>
      </c>
      <c r="G116" s="375">
        <f t="shared" si="14"/>
        <v>0</v>
      </c>
      <c r="H116" s="347"/>
      <c r="I116" s="347"/>
      <c r="J116" s="347"/>
      <c r="K116" s="347"/>
      <c r="L116" s="347"/>
      <c r="M116" s="347"/>
      <c r="N116" s="347"/>
      <c r="O116" s="363"/>
      <c r="P116" s="375">
        <f t="shared" ref="P116" si="17">P119+P122+P125+P128+P134+P137</f>
        <v>0</v>
      </c>
      <c r="Q116" s="38"/>
    </row>
    <row r="117" spans="1:17" ht="20.100000000000001" customHeight="1" x14ac:dyDescent="0.3">
      <c r="A117" s="1842"/>
      <c r="B117" s="350" t="s">
        <v>126</v>
      </c>
      <c r="C117" s="345">
        <f>C116/C115*100</f>
        <v>92.22590260614227</v>
      </c>
      <c r="D117" s="375">
        <v>0</v>
      </c>
      <c r="E117" s="375">
        <f>E116/E115*100</f>
        <v>62.158637210540334</v>
      </c>
      <c r="F117" s="375">
        <f>F116/F115*100</f>
        <v>92.752270536173171</v>
      </c>
      <c r="G117" s="375">
        <v>0</v>
      </c>
      <c r="H117" s="347"/>
      <c r="I117" s="347"/>
      <c r="J117" s="347"/>
      <c r="K117" s="347"/>
      <c r="L117" s="347"/>
      <c r="M117" s="347"/>
      <c r="N117" s="347"/>
      <c r="O117" s="363"/>
      <c r="P117" s="375">
        <v>0</v>
      </c>
      <c r="Q117" s="38"/>
    </row>
    <row r="118" spans="1:17" ht="38.25" customHeight="1" x14ac:dyDescent="0.3">
      <c r="A118" s="1840" t="s">
        <v>181</v>
      </c>
      <c r="B118" s="353" t="s">
        <v>182</v>
      </c>
      <c r="C118" s="352">
        <f t="shared" si="16"/>
        <v>166722.5</v>
      </c>
      <c r="D118" s="357">
        <f>0</f>
        <v>0</v>
      </c>
      <c r="E118" s="357">
        <f>'Безопасность '!D79</f>
        <v>3757</v>
      </c>
      <c r="F118" s="357">
        <f>'Безопасность '!D80</f>
        <v>162965.5</v>
      </c>
      <c r="G118" s="357">
        <f>0</f>
        <v>0</v>
      </c>
      <c r="H118" s="347">
        <f>I118+J118+K118+L118</f>
        <v>59923.56</v>
      </c>
      <c r="I118" s="359">
        <v>0</v>
      </c>
      <c r="J118" s="359">
        <v>0</v>
      </c>
      <c r="K118" s="359">
        <v>51394.96</v>
      </c>
      <c r="L118" s="359">
        <v>8528.6</v>
      </c>
      <c r="M118" s="347">
        <f>C118-H118</f>
        <v>106798.94</v>
      </c>
      <c r="N118" s="362">
        <f>F118-K118</f>
        <v>111570.54000000001</v>
      </c>
      <c r="O118" s="363"/>
      <c r="P118" s="357">
        <f>0</f>
        <v>0</v>
      </c>
    </row>
    <row r="119" spans="1:17" ht="20.100000000000001" customHeight="1" x14ac:dyDescent="0.3">
      <c r="A119" s="1840"/>
      <c r="B119" s="350" t="s">
        <v>125</v>
      </c>
      <c r="C119" s="352">
        <f t="shared" si="16"/>
        <v>150131.19999999998</v>
      </c>
      <c r="D119" s="357">
        <f>0</f>
        <v>0</v>
      </c>
      <c r="E119" s="357">
        <f>'Безопасность '!H79</f>
        <v>2335.3000000000002</v>
      </c>
      <c r="F119" s="357">
        <f>'Безопасность '!H80</f>
        <v>147795.9</v>
      </c>
      <c r="G119" s="357">
        <f>0</f>
        <v>0</v>
      </c>
      <c r="H119" s="347"/>
      <c r="I119" s="359"/>
      <c r="J119" s="359"/>
      <c r="K119" s="359"/>
      <c r="L119" s="359"/>
      <c r="M119" s="347"/>
      <c r="N119" s="362"/>
      <c r="O119" s="363"/>
      <c r="P119" s="357">
        <f>0</f>
        <v>0</v>
      </c>
    </row>
    <row r="120" spans="1:17" ht="20.100000000000001" customHeight="1" x14ac:dyDescent="0.3">
      <c r="A120" s="1840"/>
      <c r="B120" s="350" t="s">
        <v>126</v>
      </c>
      <c r="C120" s="352">
        <f>C119/C118*100</f>
        <v>90.048553734498938</v>
      </c>
      <c r="D120" s="357">
        <v>0</v>
      </c>
      <c r="E120" s="357">
        <f>E119/E118*100</f>
        <v>62.158637210540334</v>
      </c>
      <c r="F120" s="357">
        <f>F119/F118*100</f>
        <v>90.69152673418607</v>
      </c>
      <c r="G120" s="357">
        <v>0</v>
      </c>
      <c r="H120" s="347"/>
      <c r="I120" s="359"/>
      <c r="J120" s="359"/>
      <c r="K120" s="359"/>
      <c r="L120" s="359"/>
      <c r="M120" s="347"/>
      <c r="N120" s="362"/>
      <c r="O120" s="363"/>
      <c r="P120" s="357">
        <v>0</v>
      </c>
    </row>
    <row r="121" spans="1:17" ht="58.5" customHeight="1" x14ac:dyDescent="0.3">
      <c r="A121" s="1840" t="s">
        <v>183</v>
      </c>
      <c r="B121" s="356" t="s">
        <v>1106</v>
      </c>
      <c r="C121" s="352">
        <f t="shared" si="16"/>
        <v>5795.7000000000007</v>
      </c>
      <c r="D121" s="357">
        <v>0</v>
      </c>
      <c r="E121" s="357">
        <v>0</v>
      </c>
      <c r="F121" s="357">
        <f>'Безопасность '!D107</f>
        <v>5795.7000000000007</v>
      </c>
      <c r="G121" s="357">
        <v>0</v>
      </c>
      <c r="H121" s="347">
        <f>I121+J121+K121+L121</f>
        <v>46127.99</v>
      </c>
      <c r="I121" s="382">
        <v>0</v>
      </c>
      <c r="J121" s="382">
        <v>0</v>
      </c>
      <c r="K121" s="382">
        <v>46127.99</v>
      </c>
      <c r="L121" s="382">
        <v>0</v>
      </c>
      <c r="M121" s="347">
        <f>C121-H121</f>
        <v>-40332.289999999994</v>
      </c>
      <c r="N121" s="362">
        <f>F121-K121</f>
        <v>-40332.289999999994</v>
      </c>
      <c r="O121" s="363"/>
      <c r="P121" s="357">
        <v>0</v>
      </c>
    </row>
    <row r="122" spans="1:17" ht="20.100000000000001" customHeight="1" x14ac:dyDescent="0.3">
      <c r="A122" s="1840"/>
      <c r="B122" s="350" t="s">
        <v>125</v>
      </c>
      <c r="C122" s="352">
        <f t="shared" si="16"/>
        <v>5795.7000000000007</v>
      </c>
      <c r="D122" s="357">
        <v>0</v>
      </c>
      <c r="E122" s="357">
        <v>0</v>
      </c>
      <c r="F122" s="357">
        <f>'Безопасность '!H107</f>
        <v>5795.7000000000007</v>
      </c>
      <c r="G122" s="357">
        <v>0</v>
      </c>
      <c r="H122" s="347"/>
      <c r="I122" s="382"/>
      <c r="J122" s="382"/>
      <c r="K122" s="382"/>
      <c r="L122" s="382"/>
      <c r="M122" s="347"/>
      <c r="N122" s="362"/>
      <c r="O122" s="363"/>
      <c r="P122" s="357">
        <v>0</v>
      </c>
    </row>
    <row r="123" spans="1:17" ht="20.100000000000001" customHeight="1" x14ac:dyDescent="0.3">
      <c r="A123" s="1840"/>
      <c r="B123" s="350" t="s">
        <v>126</v>
      </c>
      <c r="C123" s="352">
        <f>C122/C121*100</f>
        <v>100</v>
      </c>
      <c r="D123" s="357">
        <v>0</v>
      </c>
      <c r="E123" s="357">
        <v>0</v>
      </c>
      <c r="F123" s="357">
        <f>F122/F121*100</f>
        <v>100</v>
      </c>
      <c r="G123" s="357">
        <v>0</v>
      </c>
      <c r="H123" s="347"/>
      <c r="I123" s="382"/>
      <c r="J123" s="382"/>
      <c r="K123" s="382"/>
      <c r="L123" s="382"/>
      <c r="M123" s="347"/>
      <c r="N123" s="362"/>
      <c r="O123" s="363"/>
      <c r="P123" s="357">
        <v>0</v>
      </c>
    </row>
    <row r="124" spans="1:17" ht="58.5" customHeight="1" x14ac:dyDescent="0.3">
      <c r="A124" s="1840" t="s">
        <v>185</v>
      </c>
      <c r="B124" s="353" t="s">
        <v>1104</v>
      </c>
      <c r="C124" s="352">
        <f t="shared" si="16"/>
        <v>1172.9000000000001</v>
      </c>
      <c r="D124" s="357">
        <v>0</v>
      </c>
      <c r="E124" s="357">
        <v>0</v>
      </c>
      <c r="F124" s="357">
        <f>'Безопасность '!D114</f>
        <v>1172.9000000000001</v>
      </c>
      <c r="G124" s="357">
        <v>0</v>
      </c>
      <c r="H124" s="347">
        <f>I124+J124+K124+L124</f>
        <v>821.44</v>
      </c>
      <c r="I124" s="382">
        <v>0</v>
      </c>
      <c r="J124" s="382">
        <v>0</v>
      </c>
      <c r="K124" s="382">
        <v>821.44</v>
      </c>
      <c r="L124" s="382">
        <v>0</v>
      </c>
      <c r="M124" s="347">
        <f>C124-H124</f>
        <v>351.46000000000004</v>
      </c>
      <c r="N124" s="362">
        <f>F124-K124</f>
        <v>351.46000000000004</v>
      </c>
      <c r="O124" s="363"/>
      <c r="P124" s="357">
        <v>0</v>
      </c>
    </row>
    <row r="125" spans="1:17" ht="20.100000000000001" customHeight="1" x14ac:dyDescent="0.3">
      <c r="A125" s="1840"/>
      <c r="B125" s="350" t="s">
        <v>125</v>
      </c>
      <c r="C125" s="352">
        <f t="shared" si="16"/>
        <v>1075.2</v>
      </c>
      <c r="D125" s="357">
        <v>0</v>
      </c>
      <c r="E125" s="357">
        <v>0</v>
      </c>
      <c r="F125" s="357">
        <f>'Безопасность '!H114</f>
        <v>1075.2</v>
      </c>
      <c r="G125" s="357">
        <v>0</v>
      </c>
      <c r="H125" s="347"/>
      <c r="I125" s="382"/>
      <c r="J125" s="382"/>
      <c r="K125" s="382"/>
      <c r="L125" s="382"/>
      <c r="M125" s="347"/>
      <c r="N125" s="362"/>
      <c r="O125" s="363"/>
      <c r="P125" s="357">
        <v>0</v>
      </c>
    </row>
    <row r="126" spans="1:17" ht="20.100000000000001" customHeight="1" x14ac:dyDescent="0.3">
      <c r="A126" s="1840"/>
      <c r="B126" s="350" t="s">
        <v>126</v>
      </c>
      <c r="C126" s="352">
        <f>C125/C124*100</f>
        <v>91.670219115014064</v>
      </c>
      <c r="D126" s="357">
        <v>0</v>
      </c>
      <c r="E126" s="357">
        <v>0</v>
      </c>
      <c r="F126" s="357">
        <f>F125/F124*100</f>
        <v>91.670219115014064</v>
      </c>
      <c r="G126" s="357">
        <v>0</v>
      </c>
      <c r="H126" s="347"/>
      <c r="I126" s="382"/>
      <c r="J126" s="382"/>
      <c r="K126" s="382"/>
      <c r="L126" s="382"/>
      <c r="M126" s="347"/>
      <c r="N126" s="362"/>
      <c r="O126" s="363"/>
      <c r="P126" s="357">
        <v>0</v>
      </c>
    </row>
    <row r="127" spans="1:17" ht="36.75" customHeight="1" x14ac:dyDescent="0.3">
      <c r="A127" s="1840" t="s">
        <v>187</v>
      </c>
      <c r="B127" s="353" t="s">
        <v>1105</v>
      </c>
      <c r="C127" s="352">
        <f t="shared" si="16"/>
        <v>1932.1</v>
      </c>
      <c r="D127" s="357">
        <v>0</v>
      </c>
      <c r="E127" s="357">
        <v>0</v>
      </c>
      <c r="F127" s="357">
        <f>'Безопасность '!D136</f>
        <v>1932.1</v>
      </c>
      <c r="G127" s="357">
        <v>0</v>
      </c>
      <c r="H127" s="347">
        <f>I127+J127+K127+L127</f>
        <v>21538.65</v>
      </c>
      <c r="I127" s="382">
        <v>0</v>
      </c>
      <c r="J127" s="382">
        <v>2553</v>
      </c>
      <c r="K127" s="382">
        <v>18985.650000000001</v>
      </c>
      <c r="L127" s="382">
        <v>0</v>
      </c>
      <c r="M127" s="347">
        <f>C127-H127</f>
        <v>-19606.550000000003</v>
      </c>
      <c r="N127" s="362">
        <f>F127-K127</f>
        <v>-17053.550000000003</v>
      </c>
      <c r="O127" s="363"/>
      <c r="P127" s="357">
        <v>0</v>
      </c>
    </row>
    <row r="128" spans="1:17" ht="19.5" customHeight="1" x14ac:dyDescent="0.3">
      <c r="A128" s="1840"/>
      <c r="B128" s="350" t="s">
        <v>125</v>
      </c>
      <c r="C128" s="352">
        <f t="shared" si="16"/>
        <v>1923.8999999999999</v>
      </c>
      <c r="D128" s="357">
        <v>0</v>
      </c>
      <c r="E128" s="357">
        <v>0</v>
      </c>
      <c r="F128" s="357">
        <f>'Безопасность '!H136</f>
        <v>1923.8999999999999</v>
      </c>
      <c r="G128" s="357">
        <v>0</v>
      </c>
      <c r="H128" s="347"/>
      <c r="I128" s="382"/>
      <c r="J128" s="382"/>
      <c r="K128" s="382"/>
      <c r="L128" s="382"/>
      <c r="M128" s="347"/>
      <c r="N128" s="362"/>
      <c r="O128" s="363"/>
      <c r="P128" s="357">
        <v>0</v>
      </c>
    </row>
    <row r="129" spans="1:17" ht="24.75" customHeight="1" x14ac:dyDescent="0.3">
      <c r="A129" s="1840"/>
      <c r="B129" s="350" t="s">
        <v>126</v>
      </c>
      <c r="C129" s="352">
        <f>C128/C127*100</f>
        <v>99.575591325500739</v>
      </c>
      <c r="D129" s="357">
        <v>0</v>
      </c>
      <c r="E129" s="357">
        <v>0</v>
      </c>
      <c r="F129" s="357">
        <f>F128/F127*100</f>
        <v>99.575591325500739</v>
      </c>
      <c r="G129" s="357">
        <v>0</v>
      </c>
      <c r="H129" s="347"/>
      <c r="I129" s="382"/>
      <c r="J129" s="382"/>
      <c r="K129" s="382"/>
      <c r="L129" s="382"/>
      <c r="M129" s="347"/>
      <c r="N129" s="362"/>
      <c r="O129" s="363"/>
      <c r="P129" s="357">
        <v>0</v>
      </c>
    </row>
    <row r="130" spans="1:17" ht="28.5" hidden="1" customHeight="1" x14ac:dyDescent="0.3">
      <c r="A130" s="1840" t="s">
        <v>189</v>
      </c>
      <c r="B130" s="353" t="s">
        <v>190</v>
      </c>
      <c r="C130" s="352">
        <f t="shared" si="16"/>
        <v>0</v>
      </c>
      <c r="D130" s="357">
        <v>0</v>
      </c>
      <c r="E130" s="357">
        <v>0</v>
      </c>
      <c r="F130" s="357">
        <v>0</v>
      </c>
      <c r="G130" s="357">
        <v>0</v>
      </c>
      <c r="H130" s="347">
        <f>I130+J130+K130+L130</f>
        <v>100</v>
      </c>
      <c r="I130" s="382">
        <v>0</v>
      </c>
      <c r="J130" s="382">
        <v>0</v>
      </c>
      <c r="K130" s="382">
        <v>100</v>
      </c>
      <c r="L130" s="382">
        <v>0</v>
      </c>
      <c r="M130" s="347">
        <f>C130-H130</f>
        <v>-100</v>
      </c>
      <c r="N130" s="362">
        <f>F130-K130</f>
        <v>-100</v>
      </c>
      <c r="O130" s="363"/>
      <c r="P130" s="357">
        <v>0</v>
      </c>
    </row>
    <row r="131" spans="1:17" ht="20.100000000000001" hidden="1" customHeight="1" x14ac:dyDescent="0.3">
      <c r="A131" s="1840"/>
      <c r="B131" s="350" t="s">
        <v>125</v>
      </c>
      <c r="C131" s="352">
        <f t="shared" si="16"/>
        <v>0</v>
      </c>
      <c r="D131" s="357">
        <v>0</v>
      </c>
      <c r="E131" s="357">
        <v>0</v>
      </c>
      <c r="F131" s="357">
        <v>0</v>
      </c>
      <c r="G131" s="357">
        <v>0</v>
      </c>
      <c r="H131" s="347"/>
      <c r="I131" s="382"/>
      <c r="J131" s="382"/>
      <c r="K131" s="382"/>
      <c r="L131" s="382"/>
      <c r="M131" s="347"/>
      <c r="N131" s="362"/>
      <c r="O131" s="363"/>
      <c r="P131" s="357">
        <v>0</v>
      </c>
    </row>
    <row r="132" spans="1:17" ht="20.100000000000001" hidden="1" customHeight="1" x14ac:dyDescent="0.3">
      <c r="A132" s="1840"/>
      <c r="B132" s="350" t="s">
        <v>126</v>
      </c>
      <c r="C132" s="352">
        <v>0</v>
      </c>
      <c r="D132" s="357">
        <v>0</v>
      </c>
      <c r="E132" s="357">
        <v>0</v>
      </c>
      <c r="F132" s="357">
        <v>0</v>
      </c>
      <c r="G132" s="357">
        <v>0</v>
      </c>
      <c r="H132" s="347"/>
      <c r="I132" s="382"/>
      <c r="J132" s="382"/>
      <c r="K132" s="382"/>
      <c r="L132" s="382"/>
      <c r="M132" s="347"/>
      <c r="N132" s="362"/>
      <c r="O132" s="363"/>
      <c r="P132" s="357">
        <v>0</v>
      </c>
    </row>
    <row r="133" spans="1:17" ht="39.75" customHeight="1" x14ac:dyDescent="0.3">
      <c r="A133" s="1840" t="s">
        <v>189</v>
      </c>
      <c r="B133" s="353" t="s">
        <v>1107</v>
      </c>
      <c r="C133" s="352">
        <f>D133+E133+F133+G133</f>
        <v>0</v>
      </c>
      <c r="D133" s="357">
        <f>0</f>
        <v>0</v>
      </c>
      <c r="E133" s="357">
        <f>0</f>
        <v>0</v>
      </c>
      <c r="F133" s="357">
        <f>'Безопасность '!D148</f>
        <v>0</v>
      </c>
      <c r="G133" s="357">
        <f>0</f>
        <v>0</v>
      </c>
      <c r="H133" s="347"/>
      <c r="I133" s="382"/>
      <c r="J133" s="382"/>
      <c r="K133" s="382"/>
      <c r="L133" s="382"/>
      <c r="M133" s="347"/>
      <c r="N133" s="362"/>
      <c r="O133" s="363"/>
      <c r="P133" s="357">
        <f>0</f>
        <v>0</v>
      </c>
    </row>
    <row r="134" spans="1:17" ht="20.100000000000001" customHeight="1" x14ac:dyDescent="0.3">
      <c r="A134" s="1840"/>
      <c r="B134" s="350" t="s">
        <v>125</v>
      </c>
      <c r="C134" s="352">
        <f>D134+E134+F134+G134</f>
        <v>0</v>
      </c>
      <c r="D134" s="357">
        <f>0</f>
        <v>0</v>
      </c>
      <c r="E134" s="357">
        <f>0</f>
        <v>0</v>
      </c>
      <c r="F134" s="357">
        <f>'Безопасность '!H148</f>
        <v>0</v>
      </c>
      <c r="G134" s="357">
        <f>0</f>
        <v>0</v>
      </c>
      <c r="H134" s="347"/>
      <c r="I134" s="382"/>
      <c r="J134" s="382"/>
      <c r="K134" s="382"/>
      <c r="L134" s="382"/>
      <c r="M134" s="347"/>
      <c r="N134" s="362"/>
      <c r="O134" s="363"/>
      <c r="P134" s="357">
        <f>0</f>
        <v>0</v>
      </c>
    </row>
    <row r="135" spans="1:17" ht="20.100000000000001" customHeight="1" x14ac:dyDescent="0.3">
      <c r="A135" s="1840"/>
      <c r="B135" s="350" t="s">
        <v>126</v>
      </c>
      <c r="C135" s="352">
        <f>C134-C133</f>
        <v>0</v>
      </c>
      <c r="D135" s="357">
        <f>0</f>
        <v>0</v>
      </c>
      <c r="E135" s="357">
        <f>0</f>
        <v>0</v>
      </c>
      <c r="F135" s="357">
        <f>0</f>
        <v>0</v>
      </c>
      <c r="G135" s="357">
        <f>0</f>
        <v>0</v>
      </c>
      <c r="H135" s="347"/>
      <c r="I135" s="382"/>
      <c r="J135" s="382"/>
      <c r="K135" s="382"/>
      <c r="L135" s="382"/>
      <c r="M135" s="347"/>
      <c r="N135" s="362"/>
      <c r="O135" s="363"/>
      <c r="P135" s="357">
        <f>0</f>
        <v>0</v>
      </c>
    </row>
    <row r="136" spans="1:17" ht="18.75" x14ac:dyDescent="0.3">
      <c r="A136" s="1840" t="s">
        <v>191</v>
      </c>
      <c r="B136" s="356" t="s">
        <v>192</v>
      </c>
      <c r="C136" s="352">
        <f t="shared" si="16"/>
        <v>42741.700000000004</v>
      </c>
      <c r="D136" s="357">
        <v>0</v>
      </c>
      <c r="E136" s="357">
        <v>0</v>
      </c>
      <c r="F136" s="357">
        <f>'Безопасность '!D157</f>
        <v>42741.700000000004</v>
      </c>
      <c r="G136" s="357">
        <v>0</v>
      </c>
      <c r="H136" s="349"/>
      <c r="I136" s="383"/>
      <c r="J136" s="383"/>
      <c r="K136" s="383"/>
      <c r="L136" s="383"/>
      <c r="M136" s="363"/>
      <c r="N136" s="363"/>
      <c r="O136" s="363"/>
      <c r="P136" s="357">
        <v>0</v>
      </c>
    </row>
    <row r="137" spans="1:17" ht="18.75" x14ac:dyDescent="0.3">
      <c r="A137" s="1840"/>
      <c r="B137" s="350" t="s">
        <v>125</v>
      </c>
      <c r="C137" s="352">
        <f t="shared" si="16"/>
        <v>42463</v>
      </c>
      <c r="D137" s="357">
        <v>0</v>
      </c>
      <c r="E137" s="357">
        <v>0</v>
      </c>
      <c r="F137" s="357">
        <f>'Безопасность '!H157</f>
        <v>42463</v>
      </c>
      <c r="G137" s="357">
        <v>0</v>
      </c>
      <c r="H137" s="349"/>
      <c r="I137" s="383"/>
      <c r="J137" s="383"/>
      <c r="K137" s="383"/>
      <c r="L137" s="383"/>
      <c r="M137" s="363"/>
      <c r="N137" s="363"/>
      <c r="O137" s="363"/>
      <c r="P137" s="357">
        <v>0</v>
      </c>
    </row>
    <row r="138" spans="1:17" ht="18.75" x14ac:dyDescent="0.3">
      <c r="A138" s="1840"/>
      <c r="B138" s="350" t="s">
        <v>126</v>
      </c>
      <c r="C138" s="352">
        <f>C137/C136*100</f>
        <v>99.347943577349511</v>
      </c>
      <c r="D138" s="357">
        <v>0</v>
      </c>
      <c r="E138" s="357">
        <v>0</v>
      </c>
      <c r="F138" s="352">
        <f>F137/F136*100</f>
        <v>99.347943577349511</v>
      </c>
      <c r="G138" s="357">
        <v>0</v>
      </c>
      <c r="H138" s="349"/>
      <c r="I138" s="383"/>
      <c r="J138" s="383"/>
      <c r="K138" s="383"/>
      <c r="L138" s="383"/>
      <c r="M138" s="363"/>
      <c r="N138" s="363"/>
      <c r="O138" s="363"/>
      <c r="P138" s="357">
        <v>0</v>
      </c>
    </row>
    <row r="139" spans="1:17" ht="25.5" customHeight="1" x14ac:dyDescent="0.3">
      <c r="A139" s="1841" t="s">
        <v>193</v>
      </c>
      <c r="B139" s="384" t="s">
        <v>194</v>
      </c>
      <c r="C139" s="369">
        <f>C142+C145+C148+C151+C154+C157</f>
        <v>176877.1</v>
      </c>
      <c r="D139" s="369">
        <f t="shared" ref="C139:G140" si="18">D142+D145+D148+D151+D154+D157</f>
        <v>602.5</v>
      </c>
      <c r="E139" s="369">
        <f t="shared" si="18"/>
        <v>134581.70000000001</v>
      </c>
      <c r="F139" s="369">
        <f t="shared" si="18"/>
        <v>19292.900000000001</v>
      </c>
      <c r="G139" s="369">
        <f t="shared" si="18"/>
        <v>22400</v>
      </c>
      <c r="H139" s="378">
        <f>I139+J139+K139+L139</f>
        <v>0</v>
      </c>
      <c r="I139" s="378">
        <f>I142+I154</f>
        <v>0</v>
      </c>
      <c r="J139" s="378">
        <f>J142+J145+J148+J151</f>
        <v>0</v>
      </c>
      <c r="K139" s="378">
        <f>K142+K148+K151</f>
        <v>0</v>
      </c>
      <c r="L139" s="378">
        <f>L142</f>
        <v>0</v>
      </c>
      <c r="M139" s="379">
        <f>C139-H139</f>
        <v>176877.1</v>
      </c>
      <c r="N139" s="379">
        <f>F139-K139</f>
        <v>19292.900000000001</v>
      </c>
      <c r="O139" s="385"/>
      <c r="P139" s="369">
        <f t="shared" ref="P139" si="19">P142+P145+P148+P151+P154+P157</f>
        <v>0</v>
      </c>
      <c r="Q139" s="38"/>
    </row>
    <row r="140" spans="1:17" ht="20.100000000000001" customHeight="1" x14ac:dyDescent="0.3">
      <c r="A140" s="1841"/>
      <c r="B140" s="371" t="s">
        <v>125</v>
      </c>
      <c r="C140" s="369">
        <f t="shared" si="18"/>
        <v>176318.80000000002</v>
      </c>
      <c r="D140" s="369">
        <f>D143+D146+D149+D152+D155+D158</f>
        <v>602.4</v>
      </c>
      <c r="E140" s="369">
        <f>E143+E146+E149+E152+E155+E158</f>
        <v>134024.5</v>
      </c>
      <c r="F140" s="369">
        <f>F143+F146+F149+F152+F155+F158</f>
        <v>19291.900000000001</v>
      </c>
      <c r="G140" s="369">
        <f t="shared" si="18"/>
        <v>22400</v>
      </c>
      <c r="H140" s="378"/>
      <c r="I140" s="378"/>
      <c r="J140" s="378"/>
      <c r="K140" s="378"/>
      <c r="L140" s="378"/>
      <c r="M140" s="379"/>
      <c r="N140" s="379"/>
      <c r="O140" s="385"/>
      <c r="P140" s="369">
        <f t="shared" ref="P140" si="20">P143+P146+P149+P152+P155+P158</f>
        <v>0</v>
      </c>
      <c r="Q140" s="38"/>
    </row>
    <row r="141" spans="1:17" ht="20.100000000000001" customHeight="1" x14ac:dyDescent="0.3">
      <c r="A141" s="1841"/>
      <c r="B141" s="371" t="s">
        <v>126</v>
      </c>
      <c r="C141" s="369">
        <f>C140/C139*100</f>
        <v>99.684357104452758</v>
      </c>
      <c r="D141" s="369">
        <f>D140/D139*100</f>
        <v>99.983402489626556</v>
      </c>
      <c r="E141" s="369">
        <f t="shared" ref="E141:G141" si="21">E140/E139*100</f>
        <v>99.585976399465892</v>
      </c>
      <c r="F141" s="369">
        <f t="shared" si="21"/>
        <v>99.994816746056841</v>
      </c>
      <c r="G141" s="369">
        <f t="shared" si="21"/>
        <v>100</v>
      </c>
      <c r="H141" s="378"/>
      <c r="I141" s="378"/>
      <c r="J141" s="378"/>
      <c r="K141" s="378"/>
      <c r="L141" s="378"/>
      <c r="M141" s="379"/>
      <c r="N141" s="379"/>
      <c r="O141" s="385"/>
      <c r="P141" s="369">
        <v>0</v>
      </c>
      <c r="Q141" s="38"/>
    </row>
    <row r="142" spans="1:17" ht="50.25" customHeight="1" x14ac:dyDescent="0.3">
      <c r="A142" s="1839" t="s">
        <v>195</v>
      </c>
      <c r="B142" s="318" t="s">
        <v>196</v>
      </c>
      <c r="C142" s="373">
        <f>D142+E142+F142+G142</f>
        <v>2462</v>
      </c>
      <c r="D142" s="373">
        <f>'Жилище '!D26</f>
        <v>0</v>
      </c>
      <c r="E142" s="373">
        <f>'Жилище '!D27</f>
        <v>1912</v>
      </c>
      <c r="F142" s="373">
        <f>'Жилище '!D28</f>
        <v>550</v>
      </c>
      <c r="G142" s="373">
        <f>'Жилище '!D29</f>
        <v>0</v>
      </c>
      <c r="H142" s="386"/>
      <c r="I142" s="387"/>
      <c r="J142" s="387"/>
      <c r="K142" s="387"/>
      <c r="L142" s="387"/>
      <c r="M142" s="379"/>
      <c r="N142" s="388"/>
      <c r="O142" s="385"/>
      <c r="P142" s="373">
        <v>0</v>
      </c>
    </row>
    <row r="143" spans="1:17" ht="20.100000000000001" customHeight="1" x14ac:dyDescent="0.3">
      <c r="A143" s="1839"/>
      <c r="B143" s="371" t="s">
        <v>125</v>
      </c>
      <c r="C143" s="373">
        <f>D143+E143+F143+G143</f>
        <v>1905.4</v>
      </c>
      <c r="D143" s="373">
        <f>'Жилище '!H26</f>
        <v>0</v>
      </c>
      <c r="E143" s="373">
        <f>'Жилище '!H27</f>
        <v>1355.4</v>
      </c>
      <c r="F143" s="373">
        <f>'Жилище '!H28</f>
        <v>550</v>
      </c>
      <c r="G143" s="373">
        <v>0</v>
      </c>
      <c r="H143" s="386"/>
      <c r="I143" s="387"/>
      <c r="J143" s="387"/>
      <c r="K143" s="387"/>
      <c r="L143" s="387"/>
      <c r="M143" s="379"/>
      <c r="N143" s="388"/>
      <c r="O143" s="385"/>
      <c r="P143" s="373">
        <v>0</v>
      </c>
    </row>
    <row r="144" spans="1:17" ht="20.100000000000001" customHeight="1" x14ac:dyDescent="0.3">
      <c r="A144" s="1839"/>
      <c r="B144" s="371" t="s">
        <v>126</v>
      </c>
      <c r="C144" s="373">
        <f>C143/C142*100</f>
        <v>77.392363931762802</v>
      </c>
      <c r="D144" s="373">
        <v>0</v>
      </c>
      <c r="E144" s="373">
        <f t="shared" ref="E144:F144" si="22">E143/E142*100</f>
        <v>70.889121338912148</v>
      </c>
      <c r="F144" s="373">
        <f t="shared" si="22"/>
        <v>100</v>
      </c>
      <c r="G144" s="373">
        <v>0</v>
      </c>
      <c r="H144" s="386"/>
      <c r="I144" s="387"/>
      <c r="J144" s="387"/>
      <c r="K144" s="387"/>
      <c r="L144" s="387"/>
      <c r="M144" s="379"/>
      <c r="N144" s="388"/>
      <c r="O144" s="385"/>
      <c r="P144" s="373">
        <v>0</v>
      </c>
    </row>
    <row r="145" spans="1:17" ht="29.25" customHeight="1" x14ac:dyDescent="0.3">
      <c r="A145" s="1839" t="s">
        <v>197</v>
      </c>
      <c r="B145" s="316" t="s">
        <v>198</v>
      </c>
      <c r="C145" s="373">
        <f>D145+E145+F145+G145</f>
        <v>28947.9</v>
      </c>
      <c r="D145" s="373">
        <f>'Жилище '!D42</f>
        <v>602.5</v>
      </c>
      <c r="E145" s="373">
        <f>'Жилище '!D43</f>
        <v>2972.7</v>
      </c>
      <c r="F145" s="373">
        <f>'Жилище '!D44</f>
        <v>2972.7</v>
      </c>
      <c r="G145" s="373">
        <f>'Жилище '!D45</f>
        <v>22400</v>
      </c>
      <c r="H145" s="386"/>
      <c r="I145" s="387"/>
      <c r="J145" s="387"/>
      <c r="K145" s="387"/>
      <c r="L145" s="387"/>
      <c r="M145" s="379"/>
      <c r="N145" s="388"/>
      <c r="O145" s="385"/>
      <c r="P145" s="373">
        <v>0</v>
      </c>
    </row>
    <row r="146" spans="1:17" ht="20.100000000000001" customHeight="1" x14ac:dyDescent="0.3">
      <c r="A146" s="1839"/>
      <c r="B146" s="371" t="s">
        <v>125</v>
      </c>
      <c r="C146" s="373">
        <f>D146+E146+F146+G146</f>
        <v>28947.8</v>
      </c>
      <c r="D146" s="373">
        <f>'Жилище '!H42</f>
        <v>602.4</v>
      </c>
      <c r="E146" s="373">
        <f>'Жилище '!H43</f>
        <v>2972.7</v>
      </c>
      <c r="F146" s="373">
        <f>'Жилище '!H44</f>
        <v>2972.7</v>
      </c>
      <c r="G146" s="373">
        <f>'Жилище '!H45</f>
        <v>22400</v>
      </c>
      <c r="H146" s="386"/>
      <c r="I146" s="387"/>
      <c r="J146" s="387"/>
      <c r="K146" s="387"/>
      <c r="L146" s="387"/>
      <c r="M146" s="379"/>
      <c r="N146" s="388"/>
      <c r="O146" s="385"/>
      <c r="P146" s="373">
        <v>0</v>
      </c>
    </row>
    <row r="147" spans="1:17" ht="20.100000000000001" customHeight="1" x14ac:dyDescent="0.3">
      <c r="A147" s="1839"/>
      <c r="B147" s="371" t="s">
        <v>126</v>
      </c>
      <c r="C147" s="373">
        <f>C146/C145*100</f>
        <v>99.999654551798216</v>
      </c>
      <c r="D147" s="373">
        <f>D146/D145*100</f>
        <v>99.983402489626556</v>
      </c>
      <c r="E147" s="373">
        <f t="shared" ref="E147:G147" si="23">E146/E145*100</f>
        <v>100</v>
      </c>
      <c r="F147" s="373">
        <f t="shared" si="23"/>
        <v>100</v>
      </c>
      <c r="G147" s="373">
        <f t="shared" si="23"/>
        <v>100</v>
      </c>
      <c r="H147" s="386"/>
      <c r="I147" s="387"/>
      <c r="J147" s="387"/>
      <c r="K147" s="387"/>
      <c r="L147" s="387"/>
      <c r="M147" s="379"/>
      <c r="N147" s="388"/>
      <c r="O147" s="385"/>
      <c r="P147" s="373">
        <v>0</v>
      </c>
    </row>
    <row r="148" spans="1:17" ht="60" customHeight="1" x14ac:dyDescent="0.3">
      <c r="A148" s="1839" t="s">
        <v>199</v>
      </c>
      <c r="B148" s="318" t="s">
        <v>200</v>
      </c>
      <c r="C148" s="373">
        <f>D148+E148+F148+G148</f>
        <v>137357.20000000001</v>
      </c>
      <c r="D148" s="373">
        <f>'Жилище '!D58</f>
        <v>0</v>
      </c>
      <c r="E148" s="373">
        <f>'Жилище '!D59</f>
        <v>121669</v>
      </c>
      <c r="F148" s="373">
        <f>'Жилище '!D60</f>
        <v>15688.2</v>
      </c>
      <c r="G148" s="373">
        <f>'Жилище '!D61</f>
        <v>0</v>
      </c>
      <c r="H148" s="386"/>
      <c r="I148" s="387"/>
      <c r="J148" s="387"/>
      <c r="K148" s="387"/>
      <c r="L148" s="387"/>
      <c r="M148" s="379"/>
      <c r="N148" s="388"/>
      <c r="O148" s="385"/>
      <c r="P148" s="373">
        <f>0</f>
        <v>0</v>
      </c>
    </row>
    <row r="149" spans="1:17" ht="20.100000000000001" customHeight="1" x14ac:dyDescent="0.3">
      <c r="A149" s="1839"/>
      <c r="B149" s="371" t="s">
        <v>125</v>
      </c>
      <c r="C149" s="373">
        <f>D149+E149+F149+G149</f>
        <v>137356.80000000002</v>
      </c>
      <c r="D149" s="373">
        <f>'Жилище '!H58</f>
        <v>0</v>
      </c>
      <c r="E149" s="373">
        <f>'Жилище '!H59</f>
        <v>121668.6</v>
      </c>
      <c r="F149" s="373">
        <f>'Жилище '!H60</f>
        <v>15688.2</v>
      </c>
      <c r="G149" s="373">
        <f>'Жилище '!H61</f>
        <v>0</v>
      </c>
      <c r="H149" s="386"/>
      <c r="I149" s="387"/>
      <c r="J149" s="387"/>
      <c r="K149" s="387"/>
      <c r="L149" s="387"/>
      <c r="M149" s="379"/>
      <c r="N149" s="388"/>
      <c r="O149" s="385"/>
      <c r="P149" s="373">
        <f>0</f>
        <v>0</v>
      </c>
    </row>
    <row r="150" spans="1:17" ht="20.100000000000001" customHeight="1" x14ac:dyDescent="0.3">
      <c r="A150" s="1839"/>
      <c r="B150" s="371" t="s">
        <v>126</v>
      </c>
      <c r="C150" s="373">
        <f>C149/C148*100</f>
        <v>99.999708788472688</v>
      </c>
      <c r="D150" s="373">
        <v>0</v>
      </c>
      <c r="E150" s="373">
        <f>E149/E148*100</f>
        <v>99.999671239181723</v>
      </c>
      <c r="F150" s="373">
        <v>0</v>
      </c>
      <c r="G150" s="373">
        <v>0</v>
      </c>
      <c r="H150" s="386"/>
      <c r="I150" s="387"/>
      <c r="J150" s="387"/>
      <c r="K150" s="387"/>
      <c r="L150" s="387"/>
      <c r="M150" s="379"/>
      <c r="N150" s="388"/>
      <c r="O150" s="385"/>
      <c r="P150" s="373">
        <v>0</v>
      </c>
    </row>
    <row r="151" spans="1:17" ht="25.5" customHeight="1" x14ac:dyDescent="0.3">
      <c r="A151" s="1839" t="s">
        <v>201</v>
      </c>
      <c r="B151" s="316" t="s">
        <v>202</v>
      </c>
      <c r="C151" s="373">
        <f>D151+F151+G151+E151</f>
        <v>294</v>
      </c>
      <c r="D151" s="373">
        <f>'Жилище '!D74</f>
        <v>0</v>
      </c>
      <c r="E151" s="373">
        <f>'Жилище '!D75</f>
        <v>291</v>
      </c>
      <c r="F151" s="373">
        <f>'Жилище '!D76</f>
        <v>3</v>
      </c>
      <c r="G151" s="373">
        <f>'Жилище '!D77</f>
        <v>0</v>
      </c>
      <c r="H151" s="386"/>
      <c r="I151" s="387"/>
      <c r="J151" s="387"/>
      <c r="K151" s="387"/>
      <c r="L151" s="387"/>
      <c r="M151" s="379"/>
      <c r="N151" s="388"/>
      <c r="O151" s="385"/>
      <c r="P151" s="373">
        <f>0</f>
        <v>0</v>
      </c>
    </row>
    <row r="152" spans="1:17" ht="20.100000000000001" customHeight="1" x14ac:dyDescent="0.3">
      <c r="A152" s="1839"/>
      <c r="B152" s="371" t="s">
        <v>125</v>
      </c>
      <c r="C152" s="373">
        <f>D152+F152+G152+E152</f>
        <v>293.79999999999995</v>
      </c>
      <c r="D152" s="373">
        <f>'Жилище '!H74</f>
        <v>0</v>
      </c>
      <c r="E152" s="373">
        <f>'Жилище '!H75</f>
        <v>290.89999999999998</v>
      </c>
      <c r="F152" s="373">
        <f>'Жилище '!H76</f>
        <v>2.9</v>
      </c>
      <c r="G152" s="373">
        <f>'Жилище '!H77</f>
        <v>0</v>
      </c>
      <c r="H152" s="386"/>
      <c r="I152" s="387"/>
      <c r="J152" s="387"/>
      <c r="K152" s="387"/>
      <c r="L152" s="387"/>
      <c r="M152" s="379"/>
      <c r="N152" s="388"/>
      <c r="O152" s="385"/>
      <c r="P152" s="373">
        <f>0</f>
        <v>0</v>
      </c>
    </row>
    <row r="153" spans="1:17" ht="20.100000000000001" customHeight="1" x14ac:dyDescent="0.3">
      <c r="A153" s="1839"/>
      <c r="B153" s="371" t="s">
        <v>126</v>
      </c>
      <c r="C153" s="373">
        <f>C152/C151*100</f>
        <v>99.931972789115633</v>
      </c>
      <c r="D153" s="373">
        <f>0</f>
        <v>0</v>
      </c>
      <c r="E153" s="373">
        <f>E152/E151*100</f>
        <v>99.965635738831608</v>
      </c>
      <c r="F153" s="373">
        <f>F152/F151*100</f>
        <v>96.666666666666671</v>
      </c>
      <c r="G153" s="373">
        <f>0</f>
        <v>0</v>
      </c>
      <c r="H153" s="386"/>
      <c r="I153" s="387"/>
      <c r="J153" s="387"/>
      <c r="K153" s="387"/>
      <c r="L153" s="387"/>
      <c r="M153" s="379"/>
      <c r="N153" s="388"/>
      <c r="O153" s="385"/>
      <c r="P153" s="373">
        <f>0</f>
        <v>0</v>
      </c>
    </row>
    <row r="154" spans="1:17" ht="41.25" customHeight="1" x14ac:dyDescent="0.3">
      <c r="A154" s="1839" t="s">
        <v>203</v>
      </c>
      <c r="B154" s="316" t="s">
        <v>925</v>
      </c>
      <c r="C154" s="373">
        <f>D154+E154+F154+G154</f>
        <v>7816</v>
      </c>
      <c r="D154" s="373">
        <f>'Жилище '!D90</f>
        <v>0</v>
      </c>
      <c r="E154" s="373">
        <f>'Жилище '!D91</f>
        <v>7737</v>
      </c>
      <c r="F154" s="373">
        <f>'Жилище '!D92</f>
        <v>79</v>
      </c>
      <c r="G154" s="373">
        <f>'Жилище '!D93</f>
        <v>0</v>
      </c>
      <c r="H154" s="386"/>
      <c r="I154" s="387"/>
      <c r="J154" s="387"/>
      <c r="K154" s="387"/>
      <c r="L154" s="387"/>
      <c r="M154" s="379"/>
      <c r="N154" s="388"/>
      <c r="O154" s="385"/>
      <c r="P154" s="373">
        <f>0</f>
        <v>0</v>
      </c>
    </row>
    <row r="155" spans="1:17" ht="20.100000000000001" customHeight="1" x14ac:dyDescent="0.3">
      <c r="A155" s="1839"/>
      <c r="B155" s="371" t="s">
        <v>125</v>
      </c>
      <c r="C155" s="373">
        <f>D155+E155+F155+G155</f>
        <v>7815</v>
      </c>
      <c r="D155" s="373">
        <f>'Жилище '!H90</f>
        <v>0</v>
      </c>
      <c r="E155" s="373">
        <f>'Жилище '!H91</f>
        <v>7736.9</v>
      </c>
      <c r="F155" s="373">
        <f>'Жилище '!H92</f>
        <v>78.099999999999994</v>
      </c>
      <c r="G155" s="373">
        <f>'Жилище '!H93</f>
        <v>0</v>
      </c>
      <c r="H155" s="386"/>
      <c r="I155" s="387"/>
      <c r="J155" s="387"/>
      <c r="K155" s="387"/>
      <c r="L155" s="387"/>
      <c r="M155" s="379"/>
      <c r="N155" s="388"/>
      <c r="O155" s="385"/>
      <c r="P155" s="373">
        <f>0</f>
        <v>0</v>
      </c>
    </row>
    <row r="156" spans="1:17" ht="27" customHeight="1" x14ac:dyDescent="0.25">
      <c r="A156" s="1839"/>
      <c r="B156" s="371" t="s">
        <v>126</v>
      </c>
      <c r="C156" s="373">
        <f>C155/C154*100</f>
        <v>99.987205731832134</v>
      </c>
      <c r="D156" s="373">
        <v>0</v>
      </c>
      <c r="E156" s="373">
        <f t="shared" ref="E156:O156" si="24">E155/E154*100</f>
        <v>99.998707509370561</v>
      </c>
      <c r="F156" s="373">
        <f t="shared" si="24"/>
        <v>98.860759493670884</v>
      </c>
      <c r="G156" s="373">
        <v>0</v>
      </c>
      <c r="H156" s="373" t="e">
        <f t="shared" si="24"/>
        <v>#DIV/0!</v>
      </c>
      <c r="I156" s="373" t="e">
        <f t="shared" si="24"/>
        <v>#DIV/0!</v>
      </c>
      <c r="J156" s="373" t="e">
        <f t="shared" si="24"/>
        <v>#DIV/0!</v>
      </c>
      <c r="K156" s="373" t="e">
        <f t="shared" si="24"/>
        <v>#DIV/0!</v>
      </c>
      <c r="L156" s="373" t="e">
        <f t="shared" si="24"/>
        <v>#DIV/0!</v>
      </c>
      <c r="M156" s="373" t="e">
        <f t="shared" si="24"/>
        <v>#DIV/0!</v>
      </c>
      <c r="N156" s="373" t="e">
        <f t="shared" si="24"/>
        <v>#DIV/0!</v>
      </c>
      <c r="O156" s="373" t="e">
        <f t="shared" si="24"/>
        <v>#DIV/0!</v>
      </c>
      <c r="P156" s="373">
        <v>0</v>
      </c>
    </row>
    <row r="157" spans="1:17" ht="45.75" customHeight="1" x14ac:dyDescent="0.3">
      <c r="A157" s="1839" t="s">
        <v>204</v>
      </c>
      <c r="B157" s="316" t="s">
        <v>205</v>
      </c>
      <c r="C157" s="373">
        <f>D157+E157+F157+G157</f>
        <v>0</v>
      </c>
      <c r="D157" s="373">
        <f>'Жилище '!D111</f>
        <v>0</v>
      </c>
      <c r="E157" s="373">
        <f>'Жилище '!D112</f>
        <v>0</v>
      </c>
      <c r="F157" s="373">
        <f>'Жилище '!D113</f>
        <v>0</v>
      </c>
      <c r="G157" s="373">
        <f>'Жилище '!D114</f>
        <v>0</v>
      </c>
      <c r="H157" s="386"/>
      <c r="I157" s="387"/>
      <c r="J157" s="387"/>
      <c r="K157" s="387"/>
      <c r="L157" s="387"/>
      <c r="M157" s="379"/>
      <c r="N157" s="388"/>
      <c r="O157" s="385"/>
      <c r="P157" s="373">
        <f>0</f>
        <v>0</v>
      </c>
    </row>
    <row r="158" spans="1:17" ht="20.100000000000001" customHeight="1" x14ac:dyDescent="0.3">
      <c r="A158" s="1839"/>
      <c r="B158" s="371" t="s">
        <v>125</v>
      </c>
      <c r="C158" s="373">
        <f>D158+E158+F158+G158</f>
        <v>0</v>
      </c>
      <c r="D158" s="373">
        <f>'Жилище '!H111</f>
        <v>0</v>
      </c>
      <c r="E158" s="373">
        <f>'Жилище '!H112</f>
        <v>0</v>
      </c>
      <c r="F158" s="373">
        <f>'Жилище '!H113</f>
        <v>0</v>
      </c>
      <c r="G158" s="373">
        <f>'Жилище '!H114</f>
        <v>0</v>
      </c>
      <c r="H158" s="386"/>
      <c r="I158" s="387"/>
      <c r="J158" s="387"/>
      <c r="K158" s="387"/>
      <c r="L158" s="387"/>
      <c r="M158" s="379"/>
      <c r="N158" s="388"/>
      <c r="O158" s="385"/>
      <c r="P158" s="373">
        <f>0</f>
        <v>0</v>
      </c>
    </row>
    <row r="159" spans="1:17" ht="20.100000000000001" customHeight="1" x14ac:dyDescent="0.3">
      <c r="A159" s="1839"/>
      <c r="B159" s="371" t="s">
        <v>126</v>
      </c>
      <c r="C159" s="373">
        <v>0</v>
      </c>
      <c r="D159" s="373">
        <f>0</f>
        <v>0</v>
      </c>
      <c r="E159" s="373">
        <f>0</f>
        <v>0</v>
      </c>
      <c r="F159" s="373">
        <f>0</f>
        <v>0</v>
      </c>
      <c r="G159" s="373">
        <f>0</f>
        <v>0</v>
      </c>
      <c r="H159" s="386"/>
      <c r="I159" s="387"/>
      <c r="J159" s="387"/>
      <c r="K159" s="387"/>
      <c r="L159" s="387"/>
      <c r="M159" s="379"/>
      <c r="N159" s="388"/>
      <c r="O159" s="385"/>
      <c r="P159" s="373">
        <f>0</f>
        <v>0</v>
      </c>
    </row>
    <row r="160" spans="1:17" s="35" customFormat="1" ht="24" customHeight="1" x14ac:dyDescent="0.25">
      <c r="A160" s="1843" t="s">
        <v>206</v>
      </c>
      <c r="B160" s="344" t="s">
        <v>207</v>
      </c>
      <c r="C160" s="375">
        <f t="shared" ref="C160:E160" si="25">C163+C166+C169+C172+C175</f>
        <v>377984.89</v>
      </c>
      <c r="D160" s="375">
        <f t="shared" si="25"/>
        <v>117192.8</v>
      </c>
      <c r="E160" s="375">
        <f t="shared" si="25"/>
        <v>75104.89</v>
      </c>
      <c r="F160" s="375">
        <f>F163+F166+F169+F172+F175</f>
        <v>185261.1</v>
      </c>
      <c r="G160" s="375">
        <f>G172</f>
        <v>425.95</v>
      </c>
      <c r="H160" s="364">
        <f>I160+J160+K160+L160</f>
        <v>0</v>
      </c>
      <c r="I160" s="364">
        <f>I163</f>
        <v>0</v>
      </c>
      <c r="J160" s="364">
        <f>J169</f>
        <v>0</v>
      </c>
      <c r="K160" s="364">
        <f>K163+K169</f>
        <v>0</v>
      </c>
      <c r="L160" s="364">
        <f>L169</f>
        <v>0</v>
      </c>
      <c r="M160" s="364">
        <f>C160-H160</f>
        <v>377984.89</v>
      </c>
      <c r="N160" s="364">
        <f>F160-K160</f>
        <v>185261.1</v>
      </c>
      <c r="O160" s="364"/>
      <c r="P160" s="375">
        <f t="shared" ref="P160" si="26">P163+P166+P169+P172+P175</f>
        <v>0</v>
      </c>
      <c r="Q160" s="38"/>
    </row>
    <row r="161" spans="1:17" s="35" customFormat="1" ht="20.100000000000001" customHeight="1" x14ac:dyDescent="0.25">
      <c r="A161" s="1843"/>
      <c r="B161" s="350" t="s">
        <v>125</v>
      </c>
      <c r="C161" s="375">
        <f t="shared" ref="C161:E161" si="27">C164+C167+C170+C173+C176</f>
        <v>365552.35000000003</v>
      </c>
      <c r="D161" s="375">
        <f t="shared" si="27"/>
        <v>116291.92</v>
      </c>
      <c r="E161" s="375">
        <f t="shared" si="27"/>
        <v>66741.2</v>
      </c>
      <c r="F161" s="375">
        <f>F164+F167+F170+F173+F176</f>
        <v>182100.28</v>
      </c>
      <c r="G161" s="375">
        <f>G173</f>
        <v>418.95</v>
      </c>
      <c r="H161" s="364"/>
      <c r="I161" s="364"/>
      <c r="J161" s="364"/>
      <c r="K161" s="364"/>
      <c r="L161" s="364"/>
      <c r="M161" s="364"/>
      <c r="N161" s="364"/>
      <c r="O161" s="364"/>
      <c r="P161" s="375">
        <f t="shared" ref="P161" si="28">P164+P167+P170+P173+P176</f>
        <v>0</v>
      </c>
      <c r="Q161" s="38"/>
    </row>
    <row r="162" spans="1:17" s="35" customFormat="1" ht="20.100000000000001" customHeight="1" x14ac:dyDescent="0.25">
      <c r="A162" s="1843"/>
      <c r="B162" s="350" t="s">
        <v>126</v>
      </c>
      <c r="C162" s="375">
        <f>C161/C160*100</f>
        <v>96.710836774454137</v>
      </c>
      <c r="D162" s="375">
        <f t="shared" ref="D162:G162" si="29">D161/D160*100</f>
        <v>99.231283833136501</v>
      </c>
      <c r="E162" s="375">
        <f t="shared" si="29"/>
        <v>88.863987418129497</v>
      </c>
      <c r="F162" s="375">
        <f t="shared" si="29"/>
        <v>98.293856616418665</v>
      </c>
      <c r="G162" s="375">
        <f t="shared" si="29"/>
        <v>98.356614626129826</v>
      </c>
      <c r="H162" s="370"/>
      <c r="I162" s="370"/>
      <c r="J162" s="370"/>
      <c r="K162" s="370"/>
      <c r="L162" s="370"/>
      <c r="M162" s="347"/>
      <c r="N162" s="347"/>
      <c r="O162" s="349"/>
      <c r="P162" s="375">
        <v>0</v>
      </c>
      <c r="Q162" s="38"/>
    </row>
    <row r="163" spans="1:17" s="35" customFormat="1" ht="30" customHeight="1" x14ac:dyDescent="0.25">
      <c r="A163" s="1830" t="s">
        <v>208</v>
      </c>
      <c r="B163" s="356" t="s">
        <v>209</v>
      </c>
      <c r="C163" s="357">
        <f>D163+E163+F163+G163</f>
        <v>21392.75</v>
      </c>
      <c r="D163" s="357">
        <f>РИИиЭ!D26</f>
        <v>0</v>
      </c>
      <c r="E163" s="357">
        <f>РИИиЭ!D27</f>
        <v>0</v>
      </c>
      <c r="F163" s="357">
        <f>РИИиЭ!D28</f>
        <v>21392.75</v>
      </c>
      <c r="G163" s="357">
        <f>0</f>
        <v>0</v>
      </c>
      <c r="H163" s="365"/>
      <c r="I163" s="366"/>
      <c r="J163" s="366"/>
      <c r="K163" s="366"/>
      <c r="L163" s="366"/>
      <c r="M163" s="364"/>
      <c r="N163" s="367"/>
      <c r="O163" s="364"/>
      <c r="P163" s="357">
        <v>0</v>
      </c>
    </row>
    <row r="164" spans="1:17" s="35" customFormat="1" ht="20.100000000000001" customHeight="1" x14ac:dyDescent="0.25">
      <c r="A164" s="1830"/>
      <c r="B164" s="350" t="s">
        <v>125</v>
      </c>
      <c r="C164" s="357">
        <f>D164+E164+F164+G164</f>
        <v>20396.199999999997</v>
      </c>
      <c r="D164" s="357">
        <f>РИИиЭ!H26</f>
        <v>0</v>
      </c>
      <c r="E164" s="357">
        <f>РИИиЭ!H27</f>
        <v>0</v>
      </c>
      <c r="F164" s="357">
        <f>РИИиЭ!H28</f>
        <v>20396.199999999997</v>
      </c>
      <c r="G164" s="357">
        <f>0</f>
        <v>0</v>
      </c>
      <c r="H164" s="365"/>
      <c r="I164" s="366"/>
      <c r="J164" s="366"/>
      <c r="K164" s="366"/>
      <c r="L164" s="366"/>
      <c r="M164" s="364"/>
      <c r="N164" s="367"/>
      <c r="O164" s="364"/>
      <c r="P164" s="357">
        <v>0</v>
      </c>
    </row>
    <row r="165" spans="1:17" s="35" customFormat="1" ht="20.100000000000001" customHeight="1" x14ac:dyDescent="0.25">
      <c r="A165" s="1830"/>
      <c r="B165" s="350" t="s">
        <v>126</v>
      </c>
      <c r="C165" s="357">
        <f>C164/C163*100</f>
        <v>95.34164611842796</v>
      </c>
      <c r="D165" s="357">
        <v>0</v>
      </c>
      <c r="E165" s="357">
        <v>0</v>
      </c>
      <c r="F165" s="357">
        <f t="shared" ref="F165:O165" si="30">F164/F163*100</f>
        <v>95.34164611842796</v>
      </c>
      <c r="G165" s="357">
        <v>0</v>
      </c>
      <c r="H165" s="357" t="e">
        <f t="shared" si="30"/>
        <v>#DIV/0!</v>
      </c>
      <c r="I165" s="357" t="e">
        <f t="shared" si="30"/>
        <v>#DIV/0!</v>
      </c>
      <c r="J165" s="357" t="e">
        <f t="shared" si="30"/>
        <v>#DIV/0!</v>
      </c>
      <c r="K165" s="357" t="e">
        <f t="shared" si="30"/>
        <v>#DIV/0!</v>
      </c>
      <c r="L165" s="357" t="e">
        <f t="shared" si="30"/>
        <v>#DIV/0!</v>
      </c>
      <c r="M165" s="357" t="e">
        <f t="shared" si="30"/>
        <v>#DIV/0!</v>
      </c>
      <c r="N165" s="357" t="e">
        <f t="shared" si="30"/>
        <v>#DIV/0!</v>
      </c>
      <c r="O165" s="357" t="e">
        <f t="shared" si="30"/>
        <v>#DIV/0!</v>
      </c>
      <c r="P165" s="357">
        <v>0</v>
      </c>
    </row>
    <row r="166" spans="1:17" s="35" customFormat="1" ht="20.100000000000001" customHeight="1" x14ac:dyDescent="0.25">
      <c r="A166" s="1830" t="s">
        <v>210</v>
      </c>
      <c r="B166" s="356" t="s">
        <v>398</v>
      </c>
      <c r="C166" s="357">
        <f>D166+E166+F166+G166</f>
        <v>315671.16000000003</v>
      </c>
      <c r="D166" s="357">
        <f>РИИиЭ!D53</f>
        <v>117192.8</v>
      </c>
      <c r="E166" s="357">
        <f>РИИиЭ!D54</f>
        <v>66643.240000000005</v>
      </c>
      <c r="F166" s="357">
        <f>РИИиЭ!D55</f>
        <v>131835.12</v>
      </c>
      <c r="G166" s="357">
        <v>0</v>
      </c>
      <c r="H166" s="365"/>
      <c r="I166" s="366"/>
      <c r="J166" s="366"/>
      <c r="K166" s="366"/>
      <c r="L166" s="366"/>
      <c r="M166" s="364"/>
      <c r="N166" s="367"/>
      <c r="O166" s="364"/>
      <c r="P166" s="357">
        <v>0</v>
      </c>
    </row>
    <row r="167" spans="1:17" s="35" customFormat="1" ht="20.100000000000001" customHeight="1" x14ac:dyDescent="0.25">
      <c r="A167" s="1830"/>
      <c r="B167" s="350" t="s">
        <v>125</v>
      </c>
      <c r="C167" s="357">
        <f>D167+E167+F167+G167</f>
        <v>313285.22000000003</v>
      </c>
      <c r="D167" s="357">
        <f>РИИиЭ!H53</f>
        <v>116291.92</v>
      </c>
      <c r="E167" s="357">
        <f>РИИиЭ!H54</f>
        <v>66052.91</v>
      </c>
      <c r="F167" s="357">
        <f>РИИиЭ!H55</f>
        <v>130940.39</v>
      </c>
      <c r="G167" s="357">
        <v>0</v>
      </c>
      <c r="H167" s="365"/>
      <c r="I167" s="366"/>
      <c r="J167" s="366"/>
      <c r="K167" s="366"/>
      <c r="L167" s="366"/>
      <c r="M167" s="364"/>
      <c r="N167" s="367"/>
      <c r="O167" s="364"/>
      <c r="P167" s="357">
        <v>0</v>
      </c>
    </row>
    <row r="168" spans="1:17" s="35" customFormat="1" ht="20.100000000000001" customHeight="1" x14ac:dyDescent="0.25">
      <c r="A168" s="1830"/>
      <c r="B168" s="350" t="s">
        <v>126</v>
      </c>
      <c r="C168" s="357">
        <f>C167/C166*100</f>
        <v>99.244169153748473</v>
      </c>
      <c r="D168" s="357">
        <f t="shared" ref="D168:F168" si="31">D167/D166*100</f>
        <v>99.231283833136501</v>
      </c>
      <c r="E168" s="357">
        <f t="shared" si="31"/>
        <v>99.114193727675897</v>
      </c>
      <c r="F168" s="357">
        <f t="shared" si="31"/>
        <v>99.321326517547064</v>
      </c>
      <c r="G168" s="357">
        <v>0</v>
      </c>
      <c r="H168" s="390"/>
      <c r="I168" s="382"/>
      <c r="J168" s="382"/>
      <c r="K168" s="382"/>
      <c r="L168" s="382"/>
      <c r="M168" s="347"/>
      <c r="N168" s="362"/>
      <c r="O168" s="349"/>
      <c r="P168" s="357">
        <v>0</v>
      </c>
    </row>
    <row r="169" spans="1:17" s="35" customFormat="1" ht="38.25" customHeight="1" x14ac:dyDescent="0.25">
      <c r="A169" s="1830" t="s">
        <v>212</v>
      </c>
      <c r="B169" s="353" t="s">
        <v>211</v>
      </c>
      <c r="C169" s="357">
        <f>D169+E169+F169+G169</f>
        <v>30</v>
      </c>
      <c r="D169" s="357">
        <f>0</f>
        <v>0</v>
      </c>
      <c r="E169" s="357">
        <f>0</f>
        <v>0</v>
      </c>
      <c r="F169" s="357">
        <f>РИИиЭ!D61</f>
        <v>30</v>
      </c>
      <c r="G169" s="395">
        <f>0</f>
        <v>0</v>
      </c>
      <c r="H169" s="355"/>
      <c r="I169" s="359"/>
      <c r="J169" s="359"/>
      <c r="K169" s="359"/>
      <c r="L169" s="359"/>
      <c r="M169" s="347"/>
      <c r="N169" s="362"/>
      <c r="O169" s="347"/>
      <c r="P169" s="395">
        <f>0</f>
        <v>0</v>
      </c>
    </row>
    <row r="170" spans="1:17" s="35" customFormat="1" ht="20.100000000000001" customHeight="1" x14ac:dyDescent="0.25">
      <c r="A170" s="1830"/>
      <c r="B170" s="350" t="s">
        <v>125</v>
      </c>
      <c r="C170" s="357">
        <f>D170+E170+F170+G170</f>
        <v>30</v>
      </c>
      <c r="D170" s="357">
        <f>0</f>
        <v>0</v>
      </c>
      <c r="E170" s="357">
        <f>0</f>
        <v>0</v>
      </c>
      <c r="F170" s="357">
        <f>РИИиЭ!H61</f>
        <v>30</v>
      </c>
      <c r="G170" s="395">
        <v>0</v>
      </c>
      <c r="H170" s="355"/>
      <c r="I170" s="359"/>
      <c r="J170" s="359"/>
      <c r="K170" s="359"/>
      <c r="L170" s="359"/>
      <c r="M170" s="347"/>
      <c r="N170" s="362"/>
      <c r="O170" s="347"/>
      <c r="P170" s="395">
        <f>0</f>
        <v>0</v>
      </c>
    </row>
    <row r="171" spans="1:17" s="35" customFormat="1" ht="20.100000000000001" customHeight="1" x14ac:dyDescent="0.25">
      <c r="A171" s="1830"/>
      <c r="B171" s="350" t="s">
        <v>126</v>
      </c>
      <c r="C171" s="357">
        <f>C170/C169*100</f>
        <v>100</v>
      </c>
      <c r="D171" s="357">
        <v>0</v>
      </c>
      <c r="E171" s="357">
        <v>0</v>
      </c>
      <c r="F171" s="357">
        <f>F170/F169*100</f>
        <v>100</v>
      </c>
      <c r="G171" s="357">
        <v>0</v>
      </c>
      <c r="H171" s="357" t="e">
        <f t="shared" ref="H171:O171" si="32">H170/H169*100</f>
        <v>#DIV/0!</v>
      </c>
      <c r="I171" s="357" t="e">
        <f t="shared" si="32"/>
        <v>#DIV/0!</v>
      </c>
      <c r="J171" s="357" t="e">
        <f t="shared" si="32"/>
        <v>#DIV/0!</v>
      </c>
      <c r="K171" s="357" t="e">
        <f t="shared" si="32"/>
        <v>#DIV/0!</v>
      </c>
      <c r="L171" s="357" t="e">
        <f t="shared" si="32"/>
        <v>#DIV/0!</v>
      </c>
      <c r="M171" s="357" t="e">
        <f t="shared" si="32"/>
        <v>#DIV/0!</v>
      </c>
      <c r="N171" s="357" t="e">
        <f t="shared" si="32"/>
        <v>#DIV/0!</v>
      </c>
      <c r="O171" s="357" t="e">
        <f t="shared" si="32"/>
        <v>#DIV/0!</v>
      </c>
      <c r="P171" s="357">
        <v>0</v>
      </c>
    </row>
    <row r="172" spans="1:17" s="35" customFormat="1" ht="38.25" customHeight="1" x14ac:dyDescent="0.25">
      <c r="A172" s="1830" t="s">
        <v>214</v>
      </c>
      <c r="B172" s="353" t="s">
        <v>213</v>
      </c>
      <c r="C172" s="357">
        <f>7799.8+F172+G172</f>
        <v>14909.850000000002</v>
      </c>
      <c r="D172" s="357">
        <f>0</f>
        <v>0</v>
      </c>
      <c r="E172" s="357">
        <f>РИИиЭ!D75</f>
        <v>7799.65</v>
      </c>
      <c r="F172" s="357">
        <f>РИИиЭ!D76</f>
        <v>6684.1</v>
      </c>
      <c r="G172" s="357">
        <f>РИИиЭ!D77</f>
        <v>425.95</v>
      </c>
      <c r="H172" s="365"/>
      <c r="I172" s="366"/>
      <c r="J172" s="366"/>
      <c r="K172" s="366"/>
      <c r="L172" s="366"/>
      <c r="M172" s="364"/>
      <c r="N172" s="367"/>
      <c r="O172" s="364"/>
      <c r="P172" s="357">
        <v>0</v>
      </c>
    </row>
    <row r="173" spans="1:17" s="35" customFormat="1" ht="20.100000000000001" customHeight="1" x14ac:dyDescent="0.25">
      <c r="A173" s="1830"/>
      <c r="B173" s="350" t="s">
        <v>125</v>
      </c>
      <c r="C173" s="357">
        <f>D173+E173+F173+G173</f>
        <v>6809.4999999999991</v>
      </c>
      <c r="D173" s="357">
        <f>0</f>
        <v>0</v>
      </c>
      <c r="E173" s="357">
        <f>РИИиЭ!H75</f>
        <v>122.11</v>
      </c>
      <c r="F173" s="357">
        <f>РИИиЭ!H76</f>
        <v>6268.44</v>
      </c>
      <c r="G173" s="357">
        <f>РИИиЭ!H77</f>
        <v>418.95</v>
      </c>
      <c r="H173" s="365"/>
      <c r="I173" s="366"/>
      <c r="J173" s="366"/>
      <c r="K173" s="366"/>
      <c r="L173" s="366"/>
      <c r="M173" s="364"/>
      <c r="N173" s="367"/>
      <c r="O173" s="364"/>
      <c r="P173" s="357">
        <v>0</v>
      </c>
    </row>
    <row r="174" spans="1:17" s="35" customFormat="1" ht="20.100000000000001" customHeight="1" x14ac:dyDescent="0.25">
      <c r="A174" s="1830"/>
      <c r="B174" s="350" t="s">
        <v>126</v>
      </c>
      <c r="C174" s="357">
        <f>C173/C172*100</f>
        <v>45.671150279848547</v>
      </c>
      <c r="D174" s="357">
        <v>0</v>
      </c>
      <c r="E174" s="357">
        <f t="shared" ref="E174:O174" si="33">E173/E172*100</f>
        <v>1.5655830710352387</v>
      </c>
      <c r="F174" s="357">
        <f t="shared" si="33"/>
        <v>93.781361739052372</v>
      </c>
      <c r="G174" s="357">
        <f t="shared" si="33"/>
        <v>98.356614626129826</v>
      </c>
      <c r="H174" s="357" t="e">
        <f t="shared" si="33"/>
        <v>#DIV/0!</v>
      </c>
      <c r="I174" s="357" t="e">
        <f t="shared" si="33"/>
        <v>#DIV/0!</v>
      </c>
      <c r="J174" s="357" t="e">
        <f t="shared" si="33"/>
        <v>#DIV/0!</v>
      </c>
      <c r="K174" s="357" t="e">
        <f t="shared" si="33"/>
        <v>#DIV/0!</v>
      </c>
      <c r="L174" s="357" t="e">
        <f t="shared" si="33"/>
        <v>#DIV/0!</v>
      </c>
      <c r="M174" s="357" t="e">
        <f t="shared" si="33"/>
        <v>#DIV/0!</v>
      </c>
      <c r="N174" s="357" t="e">
        <f t="shared" si="33"/>
        <v>#DIV/0!</v>
      </c>
      <c r="O174" s="357" t="e">
        <f t="shared" si="33"/>
        <v>#DIV/0!</v>
      </c>
      <c r="P174" s="357">
        <v>0</v>
      </c>
    </row>
    <row r="175" spans="1:17" s="35" customFormat="1" ht="21.75" customHeight="1" x14ac:dyDescent="0.25">
      <c r="A175" s="1830" t="s">
        <v>397</v>
      </c>
      <c r="B175" s="353" t="s">
        <v>133</v>
      </c>
      <c r="C175" s="357">
        <f>D175+E175+F175+G175</f>
        <v>25981.13</v>
      </c>
      <c r="D175" s="357">
        <v>0</v>
      </c>
      <c r="E175" s="357">
        <f>РИИиЭ!D88</f>
        <v>662</v>
      </c>
      <c r="F175" s="357">
        <f>РИИиЭ!D89</f>
        <v>25319.13</v>
      </c>
      <c r="G175" s="357">
        <v>0</v>
      </c>
      <c r="H175" s="365"/>
      <c r="I175" s="366"/>
      <c r="J175" s="366"/>
      <c r="K175" s="366"/>
      <c r="L175" s="366"/>
      <c r="M175" s="364"/>
      <c r="N175" s="367"/>
      <c r="O175" s="364"/>
      <c r="P175" s="357">
        <v>0</v>
      </c>
    </row>
    <row r="176" spans="1:17" s="35" customFormat="1" ht="20.100000000000001" customHeight="1" x14ac:dyDescent="0.25">
      <c r="A176" s="1830"/>
      <c r="B176" s="350" t="s">
        <v>125</v>
      </c>
      <c r="C176" s="357">
        <f>D176+E176+F176+G176</f>
        <v>25031.43</v>
      </c>
      <c r="D176" s="357">
        <v>0</v>
      </c>
      <c r="E176" s="357">
        <f>РИИиЭ!H88</f>
        <v>566.17999999999995</v>
      </c>
      <c r="F176" s="357">
        <f>РИИиЭ!H89</f>
        <v>24465.25</v>
      </c>
      <c r="G176" s="357">
        <v>0</v>
      </c>
      <c r="H176" s="365"/>
      <c r="I176" s="366"/>
      <c r="J176" s="366"/>
      <c r="K176" s="366"/>
      <c r="L176" s="366"/>
      <c r="M176" s="364"/>
      <c r="N176" s="367"/>
      <c r="O176" s="364"/>
      <c r="P176" s="357">
        <v>0</v>
      </c>
    </row>
    <row r="177" spans="1:16" s="35" customFormat="1" ht="25.5" customHeight="1" x14ac:dyDescent="0.25">
      <c r="A177" s="1830"/>
      <c r="B177" s="350" t="s">
        <v>126</v>
      </c>
      <c r="C177" s="357">
        <f>C176/C175*100</f>
        <v>96.344654755201176</v>
      </c>
      <c r="D177" s="357">
        <v>0</v>
      </c>
      <c r="E177" s="357">
        <f t="shared" ref="E177:F177" si="34">E176/E175*100</f>
        <v>85.525679758308144</v>
      </c>
      <c r="F177" s="357">
        <f t="shared" si="34"/>
        <v>96.627530250841957</v>
      </c>
      <c r="G177" s="357">
        <v>0</v>
      </c>
      <c r="H177" s="390"/>
      <c r="I177" s="382"/>
      <c r="J177" s="382"/>
      <c r="K177" s="382"/>
      <c r="L177" s="382"/>
      <c r="M177" s="347"/>
      <c r="N177" s="362"/>
      <c r="O177" s="349"/>
      <c r="P177" s="357">
        <v>0</v>
      </c>
    </row>
    <row r="178" spans="1:16" s="35" customFormat="1" ht="23.25" customHeight="1" x14ac:dyDescent="0.25">
      <c r="A178" s="1831" t="s">
        <v>215</v>
      </c>
      <c r="B178" s="344" t="s">
        <v>216</v>
      </c>
      <c r="C178" s="375">
        <f>D178+E178+F178+G178</f>
        <v>617211</v>
      </c>
      <c r="D178" s="375">
        <f>D181+D184+D187+D190</f>
        <v>0</v>
      </c>
      <c r="E178" s="375">
        <f t="shared" ref="E178:G179" si="35">E181+E184+E187+E190</f>
        <v>0</v>
      </c>
      <c r="F178" s="375">
        <f t="shared" si="35"/>
        <v>9319</v>
      </c>
      <c r="G178" s="375">
        <f t="shared" si="35"/>
        <v>607892</v>
      </c>
      <c r="H178" s="370" t="e">
        <f>I178+J178+K178+L178</f>
        <v>#REF!</v>
      </c>
      <c r="I178" s="347" t="e">
        <f>I181+I184+I187+#REF!</f>
        <v>#REF!</v>
      </c>
      <c r="J178" s="347" t="e">
        <f>J181+J184+J187+#REF!</f>
        <v>#REF!</v>
      </c>
      <c r="K178" s="347" t="e">
        <f>K181+K184+K187+#REF!</f>
        <v>#REF!</v>
      </c>
      <c r="L178" s="347" t="e">
        <f>L181+L184+L187+#REF!</f>
        <v>#REF!</v>
      </c>
      <c r="M178" s="347" t="e">
        <f>C178-H178</f>
        <v>#REF!</v>
      </c>
      <c r="N178" s="347" t="e">
        <f>F178-K178</f>
        <v>#REF!</v>
      </c>
      <c r="O178" s="349"/>
      <c r="P178" s="375">
        <f t="shared" ref="P178" si="36">P181+P184+P187+P190</f>
        <v>0</v>
      </c>
    </row>
    <row r="179" spans="1:16" s="35" customFormat="1" ht="20.100000000000001" customHeight="1" x14ac:dyDescent="0.25">
      <c r="A179" s="1831"/>
      <c r="B179" s="350" t="s">
        <v>125</v>
      </c>
      <c r="C179" s="375">
        <f t="shared" ref="C179:C191" si="37">D179+E179+F179+G179</f>
        <v>616619.34</v>
      </c>
      <c r="D179" s="375">
        <f>D182+D185+D188+D191</f>
        <v>0</v>
      </c>
      <c r="E179" s="375">
        <f t="shared" si="35"/>
        <v>0</v>
      </c>
      <c r="F179" s="375">
        <f>F188+F191</f>
        <v>8871.34</v>
      </c>
      <c r="G179" s="375">
        <f t="shared" si="35"/>
        <v>607748</v>
      </c>
      <c r="H179" s="370"/>
      <c r="I179" s="347"/>
      <c r="J179" s="347"/>
      <c r="K179" s="347"/>
      <c r="L179" s="347"/>
      <c r="M179" s="347"/>
      <c r="N179" s="347"/>
      <c r="O179" s="349"/>
      <c r="P179" s="375">
        <f t="shared" ref="P179" si="38">P182+P185+P188+P191</f>
        <v>0</v>
      </c>
    </row>
    <row r="180" spans="1:16" s="35" customFormat="1" ht="20.100000000000001" customHeight="1" x14ac:dyDescent="0.25">
      <c r="A180" s="1831"/>
      <c r="B180" s="350" t="s">
        <v>126</v>
      </c>
      <c r="C180" s="375">
        <f>C179/C178*100</f>
        <v>99.904139751235803</v>
      </c>
      <c r="D180" s="375">
        <v>0</v>
      </c>
      <c r="E180" s="375">
        <v>0</v>
      </c>
      <c r="F180" s="375">
        <f>F179/F178*100</f>
        <v>95.196265693743968</v>
      </c>
      <c r="G180" s="375">
        <f>G179/G178*100</f>
        <v>99.976311581662543</v>
      </c>
      <c r="H180" s="370"/>
      <c r="I180" s="347"/>
      <c r="J180" s="347"/>
      <c r="K180" s="347"/>
      <c r="L180" s="347"/>
      <c r="M180" s="347"/>
      <c r="N180" s="347"/>
      <c r="O180" s="349"/>
      <c r="P180" s="375">
        <v>0</v>
      </c>
    </row>
    <row r="181" spans="1:16" s="35" customFormat="1" ht="32.25" customHeight="1" x14ac:dyDescent="0.25">
      <c r="A181" s="1830" t="s">
        <v>217</v>
      </c>
      <c r="B181" s="353" t="s">
        <v>218</v>
      </c>
      <c r="C181" s="357">
        <f t="shared" si="37"/>
        <v>0</v>
      </c>
      <c r="D181" s="357">
        <v>0</v>
      </c>
      <c r="E181" s="357">
        <v>0</v>
      </c>
      <c r="F181" s="357">
        <f>Предпринимательство!D23</f>
        <v>0</v>
      </c>
      <c r="G181" s="357">
        <v>0</v>
      </c>
      <c r="H181" s="390">
        <f>I181+J181+K181+L181</f>
        <v>7537.2</v>
      </c>
      <c r="I181" s="359">
        <v>0</v>
      </c>
      <c r="J181" s="359">
        <v>0</v>
      </c>
      <c r="K181" s="359">
        <v>7537.2</v>
      </c>
      <c r="L181" s="359">
        <v>0</v>
      </c>
      <c r="M181" s="347">
        <f>C181-H181</f>
        <v>-7537.2</v>
      </c>
      <c r="N181" s="362">
        <f>F181-K181</f>
        <v>-7537.2</v>
      </c>
      <c r="O181" s="349"/>
      <c r="P181" s="357">
        <v>0</v>
      </c>
    </row>
    <row r="182" spans="1:16" s="35" customFormat="1" ht="20.100000000000001" customHeight="1" x14ac:dyDescent="0.25">
      <c r="A182" s="1830"/>
      <c r="B182" s="350" t="s">
        <v>125</v>
      </c>
      <c r="C182" s="357">
        <f t="shared" si="37"/>
        <v>0</v>
      </c>
      <c r="D182" s="357">
        <v>0</v>
      </c>
      <c r="E182" s="357">
        <v>0</v>
      </c>
      <c r="F182" s="357">
        <f>Предпринимательство!H23</f>
        <v>0</v>
      </c>
      <c r="G182" s="357">
        <v>0</v>
      </c>
      <c r="H182" s="390"/>
      <c r="I182" s="359"/>
      <c r="J182" s="359"/>
      <c r="K182" s="359"/>
      <c r="L182" s="359"/>
      <c r="M182" s="347"/>
      <c r="N182" s="362"/>
      <c r="O182" s="349"/>
      <c r="P182" s="357">
        <v>0</v>
      </c>
    </row>
    <row r="183" spans="1:16" s="35" customFormat="1" ht="21" customHeight="1" x14ac:dyDescent="0.25">
      <c r="A183" s="1830"/>
      <c r="B183" s="350" t="s">
        <v>126</v>
      </c>
      <c r="C183" s="357">
        <v>0</v>
      </c>
      <c r="D183" s="357">
        <v>0</v>
      </c>
      <c r="E183" s="357">
        <v>0</v>
      </c>
      <c r="F183" s="357">
        <v>0</v>
      </c>
      <c r="G183" s="357">
        <v>0</v>
      </c>
      <c r="H183" s="390"/>
      <c r="I183" s="359"/>
      <c r="J183" s="359"/>
      <c r="K183" s="359"/>
      <c r="L183" s="359"/>
      <c r="M183" s="347"/>
      <c r="N183" s="362"/>
      <c r="O183" s="349"/>
      <c r="P183" s="357">
        <v>0</v>
      </c>
    </row>
    <row r="184" spans="1:16" s="35" customFormat="1" ht="28.5" customHeight="1" x14ac:dyDescent="0.25">
      <c r="A184" s="1830" t="s">
        <v>219</v>
      </c>
      <c r="B184" s="356" t="s">
        <v>220</v>
      </c>
      <c r="C184" s="357">
        <f t="shared" si="37"/>
        <v>0</v>
      </c>
      <c r="D184" s="357">
        <v>0</v>
      </c>
      <c r="E184" s="357">
        <v>0</v>
      </c>
      <c r="F184" s="352">
        <f>Предпринимательство!D40</f>
        <v>0</v>
      </c>
      <c r="G184" s="357">
        <v>0</v>
      </c>
      <c r="H184" s="390">
        <f>I184+J184+K184+L184</f>
        <v>4415.75</v>
      </c>
      <c r="I184" s="359">
        <v>0</v>
      </c>
      <c r="J184" s="359">
        <v>648.77</v>
      </c>
      <c r="K184" s="359">
        <v>3766.98</v>
      </c>
      <c r="L184" s="359">
        <v>0</v>
      </c>
      <c r="M184" s="347">
        <f>C184-H184</f>
        <v>-4415.75</v>
      </c>
      <c r="N184" s="362">
        <f>F184-K184</f>
        <v>-3766.98</v>
      </c>
      <c r="O184" s="349"/>
      <c r="P184" s="357">
        <v>0</v>
      </c>
    </row>
    <row r="185" spans="1:16" s="35" customFormat="1" ht="20.100000000000001" customHeight="1" x14ac:dyDescent="0.25">
      <c r="A185" s="1830"/>
      <c r="B185" s="350" t="s">
        <v>125</v>
      </c>
      <c r="C185" s="357">
        <f t="shared" si="37"/>
        <v>0</v>
      </c>
      <c r="D185" s="357">
        <v>0</v>
      </c>
      <c r="E185" s="357">
        <v>0</v>
      </c>
      <c r="F185" s="352">
        <f>Предпринимательство!H40</f>
        <v>0</v>
      </c>
      <c r="G185" s="357">
        <v>0</v>
      </c>
      <c r="H185" s="390"/>
      <c r="I185" s="359"/>
      <c r="J185" s="359"/>
      <c r="K185" s="359"/>
      <c r="L185" s="359"/>
      <c r="M185" s="347"/>
      <c r="N185" s="362"/>
      <c r="O185" s="349"/>
      <c r="P185" s="357">
        <v>0</v>
      </c>
    </row>
    <row r="186" spans="1:16" s="35" customFormat="1" ht="20.100000000000001" customHeight="1" x14ac:dyDescent="0.25">
      <c r="A186" s="1830"/>
      <c r="B186" s="350" t="s">
        <v>126</v>
      </c>
      <c r="C186" s="357">
        <v>0</v>
      </c>
      <c r="D186" s="357">
        <v>0</v>
      </c>
      <c r="E186" s="357">
        <v>0</v>
      </c>
      <c r="F186" s="357">
        <v>0</v>
      </c>
      <c r="G186" s="357">
        <v>0</v>
      </c>
      <c r="H186" s="390"/>
      <c r="I186" s="359"/>
      <c r="J186" s="359"/>
      <c r="K186" s="359"/>
      <c r="L186" s="359"/>
      <c r="M186" s="347"/>
      <c r="N186" s="362"/>
      <c r="O186" s="349"/>
      <c r="P186" s="357">
        <v>0</v>
      </c>
    </row>
    <row r="187" spans="1:16" s="35" customFormat="1" ht="31.5" customHeight="1" x14ac:dyDescent="0.25">
      <c r="A187" s="1830" t="s">
        <v>221</v>
      </c>
      <c r="B187" s="353" t="s">
        <v>222</v>
      </c>
      <c r="C187" s="357">
        <f>D187+E187+F187+G187+P187</f>
        <v>5150.3</v>
      </c>
      <c r="D187" s="352">
        <v>0</v>
      </c>
      <c r="E187" s="352">
        <v>0</v>
      </c>
      <c r="F187" s="352">
        <f>Предпринимательство!D51</f>
        <v>5150.3</v>
      </c>
      <c r="G187" s="352">
        <v>0</v>
      </c>
      <c r="H187" s="355">
        <v>0</v>
      </c>
      <c r="I187" s="359">
        <v>0</v>
      </c>
      <c r="J187" s="359">
        <v>0</v>
      </c>
      <c r="K187" s="359">
        <v>0</v>
      </c>
      <c r="L187" s="359">
        <v>0</v>
      </c>
      <c r="M187" s="347">
        <f>C187-H187</f>
        <v>5150.3</v>
      </c>
      <c r="N187" s="362">
        <f>F187-K187</f>
        <v>5150.3</v>
      </c>
      <c r="O187" s="349"/>
      <c r="P187" s="352">
        <v>0</v>
      </c>
    </row>
    <row r="188" spans="1:16" s="35" customFormat="1" ht="20.100000000000001" customHeight="1" x14ac:dyDescent="0.25">
      <c r="A188" s="1830"/>
      <c r="B188" s="350" t="s">
        <v>125</v>
      </c>
      <c r="C188" s="357">
        <f t="shared" si="37"/>
        <v>5150.3</v>
      </c>
      <c r="D188" s="352">
        <v>0</v>
      </c>
      <c r="E188" s="352">
        <v>0</v>
      </c>
      <c r="F188" s="352">
        <f>Предпринимательство!H51</f>
        <v>5150.3</v>
      </c>
      <c r="G188" s="352">
        <v>0</v>
      </c>
      <c r="H188" s="355"/>
      <c r="I188" s="359"/>
      <c r="J188" s="359"/>
      <c r="K188" s="359"/>
      <c r="L188" s="359"/>
      <c r="M188" s="347"/>
      <c r="N188" s="362"/>
      <c r="O188" s="349"/>
      <c r="P188" s="352">
        <v>0</v>
      </c>
    </row>
    <row r="189" spans="1:16" s="35" customFormat="1" ht="20.100000000000001" customHeight="1" x14ac:dyDescent="0.25">
      <c r="A189" s="1830"/>
      <c r="B189" s="350" t="s">
        <v>126</v>
      </c>
      <c r="C189" s="357">
        <f>C188/C187*100</f>
        <v>100</v>
      </c>
      <c r="D189" s="357">
        <v>0</v>
      </c>
      <c r="E189" s="357">
        <v>0</v>
      </c>
      <c r="F189" s="357">
        <f t="shared" ref="F189" si="39">F188/F187*100</f>
        <v>100</v>
      </c>
      <c r="G189" s="357">
        <v>0</v>
      </c>
      <c r="H189" s="355"/>
      <c r="I189" s="359"/>
      <c r="J189" s="359"/>
      <c r="K189" s="359"/>
      <c r="L189" s="359"/>
      <c r="M189" s="347"/>
      <c r="N189" s="362"/>
      <c r="O189" s="349"/>
      <c r="P189" s="357">
        <v>0</v>
      </c>
    </row>
    <row r="190" spans="1:16" s="35" customFormat="1" ht="39" customHeight="1" x14ac:dyDescent="0.25">
      <c r="A190" s="1830" t="s">
        <v>223</v>
      </c>
      <c r="B190" s="356" t="s">
        <v>926</v>
      </c>
      <c r="C190" s="357">
        <f t="shared" si="37"/>
        <v>612060.69999999995</v>
      </c>
      <c r="D190" s="352">
        <v>0</v>
      </c>
      <c r="E190" s="352">
        <v>0</v>
      </c>
      <c r="F190" s="352">
        <f>Предпринимательство!D76</f>
        <v>4168.7</v>
      </c>
      <c r="G190" s="352">
        <f>Предпринимательство!D77</f>
        <v>607892</v>
      </c>
      <c r="H190" s="355"/>
      <c r="I190" s="359"/>
      <c r="J190" s="359"/>
      <c r="K190" s="359"/>
      <c r="L190" s="359"/>
      <c r="M190" s="347"/>
      <c r="N190" s="362"/>
      <c r="O190" s="349"/>
      <c r="P190" s="357">
        <v>0</v>
      </c>
    </row>
    <row r="191" spans="1:16" s="35" customFormat="1" ht="20.100000000000001" customHeight="1" x14ac:dyDescent="0.25">
      <c r="A191" s="1830"/>
      <c r="B191" s="350" t="s">
        <v>125</v>
      </c>
      <c r="C191" s="357">
        <f t="shared" si="37"/>
        <v>611469.04</v>
      </c>
      <c r="D191" s="352">
        <v>0</v>
      </c>
      <c r="E191" s="352">
        <v>0</v>
      </c>
      <c r="F191" s="352">
        <f>Предпринимательство!H76</f>
        <v>3721.04</v>
      </c>
      <c r="G191" s="352">
        <f>Предпринимательство!H77</f>
        <v>607748</v>
      </c>
      <c r="H191" s="355"/>
      <c r="I191" s="359"/>
      <c r="J191" s="359"/>
      <c r="K191" s="359"/>
      <c r="L191" s="359"/>
      <c r="M191" s="347"/>
      <c r="N191" s="362"/>
      <c r="O191" s="349"/>
      <c r="P191" s="357">
        <v>0</v>
      </c>
    </row>
    <row r="192" spans="1:16" s="35" customFormat="1" ht="20.100000000000001" customHeight="1" x14ac:dyDescent="0.25">
      <c r="A192" s="1830"/>
      <c r="B192" s="350" t="s">
        <v>126</v>
      </c>
      <c r="C192" s="357">
        <f>C191/C190*100</f>
        <v>99.90333311712385</v>
      </c>
      <c r="D192" s="357">
        <v>0</v>
      </c>
      <c r="E192" s="357">
        <v>0</v>
      </c>
      <c r="F192" s="357">
        <f>F191/F190*100</f>
        <v>89.261400436586939</v>
      </c>
      <c r="G192" s="357">
        <f>G191/G190*100</f>
        <v>99.976311581662543</v>
      </c>
      <c r="H192" s="355"/>
      <c r="I192" s="359"/>
      <c r="J192" s="359"/>
      <c r="K192" s="359"/>
      <c r="L192" s="359"/>
      <c r="M192" s="347"/>
      <c r="N192" s="362"/>
      <c r="O192" s="349"/>
      <c r="P192" s="357">
        <v>0</v>
      </c>
    </row>
    <row r="193" spans="1:17" s="35" customFormat="1" ht="25.5" customHeight="1" x14ac:dyDescent="0.25">
      <c r="A193" s="1831" t="s">
        <v>224</v>
      </c>
      <c r="B193" s="344" t="s">
        <v>225</v>
      </c>
      <c r="C193" s="375">
        <f>D193+E193+F193+G193</f>
        <v>1551273.4</v>
      </c>
      <c r="D193" s="375">
        <f>D196+D199+D202+D205</f>
        <v>0</v>
      </c>
      <c r="E193" s="375">
        <f>E196+E199+E202+E205</f>
        <v>14758</v>
      </c>
      <c r="F193" s="375">
        <f t="shared" ref="E193:G194" si="40">F196+F199+F202+F205</f>
        <v>1536515.4</v>
      </c>
      <c r="G193" s="375">
        <f t="shared" si="40"/>
        <v>0</v>
      </c>
      <c r="H193" s="370" t="e">
        <f>I193+J193+K193+L193</f>
        <v>#REF!</v>
      </c>
      <c r="I193" s="370" t="e">
        <f>I196+I199+I202+I205+#REF!</f>
        <v>#REF!</v>
      </c>
      <c r="J193" s="370" t="e">
        <f>J196+J199+J202+J205+#REF!</f>
        <v>#REF!</v>
      </c>
      <c r="K193" s="370" t="e">
        <f>K196+K199+K202+K205+#REF!</f>
        <v>#REF!</v>
      </c>
      <c r="L193" s="370" t="e">
        <f>L196+L199+L202+L205+#REF!</f>
        <v>#REF!</v>
      </c>
      <c r="M193" s="347" t="e">
        <f>C193-H193</f>
        <v>#REF!</v>
      </c>
      <c r="N193" s="347" t="e">
        <f>F193-K193</f>
        <v>#REF!</v>
      </c>
      <c r="O193" s="349"/>
      <c r="P193" s="375">
        <f t="shared" ref="P193" si="41">P196+P199+P202+P205</f>
        <v>0</v>
      </c>
      <c r="Q193" s="38"/>
    </row>
    <row r="194" spans="1:17" s="35" customFormat="1" ht="20.100000000000001" customHeight="1" x14ac:dyDescent="0.25">
      <c r="A194" s="1831"/>
      <c r="B194" s="350" t="s">
        <v>125</v>
      </c>
      <c r="C194" s="375">
        <f>D194+E194+F194+G194</f>
        <v>1493826.9</v>
      </c>
      <c r="D194" s="375">
        <f>D197+D200+D203+D206</f>
        <v>0</v>
      </c>
      <c r="E194" s="375">
        <f t="shared" si="40"/>
        <v>14603.9</v>
      </c>
      <c r="F194" s="375">
        <f t="shared" si="40"/>
        <v>1479223</v>
      </c>
      <c r="G194" s="375">
        <f t="shared" si="40"/>
        <v>0</v>
      </c>
      <c r="H194" s="370"/>
      <c r="I194" s="370"/>
      <c r="J194" s="370"/>
      <c r="K194" s="370"/>
      <c r="L194" s="370"/>
      <c r="M194" s="347"/>
      <c r="N194" s="347"/>
      <c r="O194" s="349"/>
      <c r="P194" s="375">
        <f t="shared" ref="P194" si="42">P197+P200+P203+P206</f>
        <v>0</v>
      </c>
      <c r="Q194" s="38"/>
    </row>
    <row r="195" spans="1:17" s="35" customFormat="1" ht="20.100000000000001" customHeight="1" x14ac:dyDescent="0.25">
      <c r="A195" s="1831"/>
      <c r="B195" s="350" t="s">
        <v>126</v>
      </c>
      <c r="C195" s="375">
        <f>C194/C193*100</f>
        <v>96.296816537948757</v>
      </c>
      <c r="D195" s="375">
        <v>0</v>
      </c>
      <c r="E195" s="375">
        <f>E194/E193*100</f>
        <v>98.955820571893199</v>
      </c>
      <c r="F195" s="375">
        <f>F194/F193*100</f>
        <v>96.271277202948966</v>
      </c>
      <c r="G195" s="375">
        <v>0</v>
      </c>
      <c r="H195" s="370"/>
      <c r="I195" s="370"/>
      <c r="J195" s="370"/>
      <c r="K195" s="370"/>
      <c r="L195" s="370"/>
      <c r="M195" s="347"/>
      <c r="N195" s="347"/>
      <c r="O195" s="349"/>
      <c r="P195" s="375">
        <v>0</v>
      </c>
      <c r="Q195" s="38"/>
    </row>
    <row r="196" spans="1:17" s="35" customFormat="1" ht="22.5" customHeight="1" x14ac:dyDescent="0.25">
      <c r="A196" s="1830" t="s">
        <v>226</v>
      </c>
      <c r="B196" s="353" t="s">
        <v>227</v>
      </c>
      <c r="C196" s="357">
        <f t="shared" ref="C196:C206" si="43">D196+E196+F196+G196</f>
        <v>297005.5</v>
      </c>
      <c r="D196" s="357">
        <v>0</v>
      </c>
      <c r="E196" s="357">
        <f>'Упр.имущ.и фин. '!D22</f>
        <v>14758</v>
      </c>
      <c r="F196" s="357">
        <f>'Упр.имущ.и фин. '!D23</f>
        <v>282247.5</v>
      </c>
      <c r="G196" s="357">
        <v>0</v>
      </c>
      <c r="H196" s="370">
        <f>I196+J196+K196+L196</f>
        <v>779.15</v>
      </c>
      <c r="I196" s="382">
        <v>0</v>
      </c>
      <c r="J196" s="382">
        <v>0</v>
      </c>
      <c r="K196" s="382">
        <v>779.15</v>
      </c>
      <c r="L196" s="382">
        <v>0</v>
      </c>
      <c r="M196" s="347">
        <f>C196-H196</f>
        <v>296226.34999999998</v>
      </c>
      <c r="N196" s="362">
        <f>F196-K196</f>
        <v>281468.34999999998</v>
      </c>
      <c r="O196" s="349"/>
      <c r="P196" s="357">
        <v>0</v>
      </c>
    </row>
    <row r="197" spans="1:17" s="35" customFormat="1" ht="20.100000000000001" customHeight="1" x14ac:dyDescent="0.25">
      <c r="A197" s="1830"/>
      <c r="B197" s="350" t="s">
        <v>125</v>
      </c>
      <c r="C197" s="357">
        <f t="shared" si="43"/>
        <v>295419.80000000005</v>
      </c>
      <c r="D197" s="357">
        <v>0</v>
      </c>
      <c r="E197" s="357">
        <f>'Упр.имущ.и фин. '!H22</f>
        <v>14603.9</v>
      </c>
      <c r="F197" s="357">
        <f>'Упр.имущ.и фин. '!H23</f>
        <v>280815.90000000002</v>
      </c>
      <c r="G197" s="357">
        <v>0</v>
      </c>
      <c r="H197" s="370"/>
      <c r="I197" s="382"/>
      <c r="J197" s="382"/>
      <c r="K197" s="382"/>
      <c r="L197" s="382"/>
      <c r="M197" s="347"/>
      <c r="N197" s="362"/>
      <c r="O197" s="349"/>
      <c r="P197" s="357">
        <v>0</v>
      </c>
    </row>
    <row r="198" spans="1:17" s="35" customFormat="1" ht="20.100000000000001" customHeight="1" x14ac:dyDescent="0.25">
      <c r="A198" s="1830"/>
      <c r="B198" s="350" t="s">
        <v>126</v>
      </c>
      <c r="C198" s="357">
        <f>C197/C196*100</f>
        <v>99.46610416305424</v>
      </c>
      <c r="D198" s="357">
        <v>0</v>
      </c>
      <c r="E198" s="357">
        <f>E197/E196*100</f>
        <v>98.955820571893199</v>
      </c>
      <c r="F198" s="357">
        <f>F197/F196*100</f>
        <v>99.492785587117694</v>
      </c>
      <c r="G198" s="357">
        <v>0</v>
      </c>
      <c r="H198" s="370"/>
      <c r="I198" s="382"/>
      <c r="J198" s="382"/>
      <c r="K198" s="382"/>
      <c r="L198" s="382"/>
      <c r="M198" s="347"/>
      <c r="N198" s="362"/>
      <c r="O198" s="349"/>
      <c r="P198" s="357">
        <v>0</v>
      </c>
    </row>
    <row r="199" spans="1:17" s="35" customFormat="1" ht="37.5" customHeight="1" x14ac:dyDescent="0.25">
      <c r="A199" s="1830" t="s">
        <v>228</v>
      </c>
      <c r="B199" s="353" t="s">
        <v>229</v>
      </c>
      <c r="C199" s="357">
        <f t="shared" si="43"/>
        <v>249.7</v>
      </c>
      <c r="D199" s="357">
        <v>0</v>
      </c>
      <c r="E199" s="357">
        <v>0</v>
      </c>
      <c r="F199" s="357">
        <f>'Упр.имущ.и фин. '!D27</f>
        <v>249.7</v>
      </c>
      <c r="G199" s="357">
        <v>0</v>
      </c>
      <c r="H199" s="370">
        <f>I199+J199+K199+L199</f>
        <v>133821.4</v>
      </c>
      <c r="I199" s="382">
        <v>0</v>
      </c>
      <c r="J199" s="382">
        <v>0</v>
      </c>
      <c r="K199" s="382">
        <v>133821.4</v>
      </c>
      <c r="L199" s="382">
        <v>0</v>
      </c>
      <c r="M199" s="347">
        <f>C199-H199</f>
        <v>-133571.69999999998</v>
      </c>
      <c r="N199" s="362">
        <f>F199-K199</f>
        <v>-133571.69999999998</v>
      </c>
      <c r="O199" s="349"/>
      <c r="P199" s="357">
        <v>0</v>
      </c>
    </row>
    <row r="200" spans="1:17" s="35" customFormat="1" ht="20.100000000000001" customHeight="1" x14ac:dyDescent="0.25">
      <c r="A200" s="1830"/>
      <c r="B200" s="350" t="s">
        <v>125</v>
      </c>
      <c r="C200" s="357">
        <f t="shared" si="43"/>
        <v>249.7</v>
      </c>
      <c r="D200" s="357">
        <v>0</v>
      </c>
      <c r="E200" s="357">
        <v>0</v>
      </c>
      <c r="F200" s="357">
        <f>'Упр.имущ.и фин. '!H27</f>
        <v>249.7</v>
      </c>
      <c r="G200" s="357">
        <v>0</v>
      </c>
      <c r="H200" s="370"/>
      <c r="I200" s="382"/>
      <c r="J200" s="382"/>
      <c r="K200" s="382"/>
      <c r="L200" s="382"/>
      <c r="M200" s="347"/>
      <c r="N200" s="362"/>
      <c r="O200" s="349"/>
      <c r="P200" s="357">
        <v>0</v>
      </c>
    </row>
    <row r="201" spans="1:17" s="35" customFormat="1" ht="20.100000000000001" customHeight="1" x14ac:dyDescent="0.25">
      <c r="A201" s="1830"/>
      <c r="B201" s="350" t="s">
        <v>126</v>
      </c>
      <c r="C201" s="357">
        <f>C200/C199*100</f>
        <v>100</v>
      </c>
      <c r="D201" s="357">
        <v>0</v>
      </c>
      <c r="E201" s="357">
        <v>0</v>
      </c>
      <c r="F201" s="357">
        <f>F200/F199*100</f>
        <v>100</v>
      </c>
      <c r="G201" s="357">
        <v>0</v>
      </c>
      <c r="H201" s="370"/>
      <c r="I201" s="382"/>
      <c r="J201" s="382"/>
      <c r="K201" s="382"/>
      <c r="L201" s="382"/>
      <c r="M201" s="347"/>
      <c r="N201" s="362"/>
      <c r="O201" s="349"/>
      <c r="P201" s="357">
        <v>0</v>
      </c>
    </row>
    <row r="202" spans="1:17" s="35" customFormat="1" ht="23.25" customHeight="1" x14ac:dyDescent="0.25">
      <c r="A202" s="1830" t="s">
        <v>230</v>
      </c>
      <c r="B202" s="353" t="s">
        <v>231</v>
      </c>
      <c r="C202" s="357">
        <f t="shared" si="43"/>
        <v>17649</v>
      </c>
      <c r="D202" s="357">
        <v>0</v>
      </c>
      <c r="E202" s="357">
        <v>0</v>
      </c>
      <c r="F202" s="357">
        <f>'Упр.имущ.и фин. '!D35</f>
        <v>17649</v>
      </c>
      <c r="G202" s="357">
        <v>0</v>
      </c>
      <c r="H202" s="370">
        <f>I202+J202+K202+L202</f>
        <v>4519</v>
      </c>
      <c r="I202" s="382">
        <v>0</v>
      </c>
      <c r="J202" s="382">
        <v>3469</v>
      </c>
      <c r="K202" s="382">
        <v>1050</v>
      </c>
      <c r="L202" s="382">
        <v>0</v>
      </c>
      <c r="M202" s="347">
        <f>C202-H202</f>
        <v>13130</v>
      </c>
      <c r="N202" s="362">
        <f>F202-K202</f>
        <v>16599</v>
      </c>
      <c r="O202" s="349"/>
      <c r="P202" s="357">
        <v>0</v>
      </c>
    </row>
    <row r="203" spans="1:17" s="35" customFormat="1" ht="20.100000000000001" customHeight="1" x14ac:dyDescent="0.25">
      <c r="A203" s="1830"/>
      <c r="B203" s="350" t="s">
        <v>125</v>
      </c>
      <c r="C203" s="357">
        <f t="shared" si="43"/>
        <v>17168.099999999999</v>
      </c>
      <c r="D203" s="357">
        <v>0</v>
      </c>
      <c r="E203" s="357">
        <v>0</v>
      </c>
      <c r="F203" s="357">
        <f>'Упр.имущ.и фин. '!E35</f>
        <v>17168.099999999999</v>
      </c>
      <c r="G203" s="357">
        <v>0</v>
      </c>
      <c r="H203" s="370"/>
      <c r="I203" s="382"/>
      <c r="J203" s="382"/>
      <c r="K203" s="382"/>
      <c r="L203" s="382"/>
      <c r="M203" s="347"/>
      <c r="N203" s="362"/>
      <c r="O203" s="349"/>
      <c r="P203" s="357">
        <v>0</v>
      </c>
    </row>
    <row r="204" spans="1:17" s="35" customFormat="1" ht="20.100000000000001" customHeight="1" x14ac:dyDescent="0.25">
      <c r="A204" s="1830"/>
      <c r="B204" s="350" t="s">
        <v>126</v>
      </c>
      <c r="C204" s="357">
        <f>C203/C202*100</f>
        <v>97.275199728029904</v>
      </c>
      <c r="D204" s="357">
        <v>0</v>
      </c>
      <c r="E204" s="357">
        <v>0</v>
      </c>
      <c r="F204" s="357">
        <f>F203/F202*100</f>
        <v>97.275199728029904</v>
      </c>
      <c r="G204" s="357">
        <v>0</v>
      </c>
      <c r="H204" s="370"/>
      <c r="I204" s="382"/>
      <c r="J204" s="382"/>
      <c r="K204" s="382"/>
      <c r="L204" s="382"/>
      <c r="M204" s="347"/>
      <c r="N204" s="362"/>
      <c r="O204" s="349"/>
      <c r="P204" s="357">
        <v>0</v>
      </c>
    </row>
    <row r="205" spans="1:17" s="35" customFormat="1" ht="23.1" customHeight="1" x14ac:dyDescent="0.25">
      <c r="A205" s="1830" t="s">
        <v>232</v>
      </c>
      <c r="B205" s="356" t="s">
        <v>142</v>
      </c>
      <c r="C205" s="357">
        <f t="shared" si="43"/>
        <v>1236369.2</v>
      </c>
      <c r="D205" s="357">
        <v>0</v>
      </c>
      <c r="E205" s="357">
        <f>'Упр.имущ.и фин. '!D55</f>
        <v>0</v>
      </c>
      <c r="F205" s="357">
        <f>'Упр.имущ.и фин. '!D56</f>
        <v>1236369.2</v>
      </c>
      <c r="G205" s="357">
        <v>0</v>
      </c>
      <c r="H205" s="370">
        <f>I205+J205+K205+L205</f>
        <v>179795.4</v>
      </c>
      <c r="I205" s="382">
        <v>0</v>
      </c>
      <c r="J205" s="382">
        <v>0</v>
      </c>
      <c r="K205" s="382">
        <v>179795.4</v>
      </c>
      <c r="L205" s="382">
        <v>0</v>
      </c>
      <c r="M205" s="347">
        <f>C205-H205</f>
        <v>1056573.8</v>
      </c>
      <c r="N205" s="362">
        <f>F205-K205</f>
        <v>1056573.8</v>
      </c>
      <c r="O205" s="349"/>
      <c r="P205" s="357">
        <v>0</v>
      </c>
    </row>
    <row r="206" spans="1:17" s="35" customFormat="1" ht="20.100000000000001" customHeight="1" x14ac:dyDescent="0.25">
      <c r="A206" s="1830"/>
      <c r="B206" s="350" t="s">
        <v>125</v>
      </c>
      <c r="C206" s="357">
        <f t="shared" si="43"/>
        <v>1180989.3</v>
      </c>
      <c r="D206" s="357">
        <v>0</v>
      </c>
      <c r="E206" s="357">
        <f>'[4]Упр.имущ.и фин.'!H52</f>
        <v>0</v>
      </c>
      <c r="F206" s="357">
        <f>'Упр.имущ.и фин. '!H56</f>
        <v>1180989.3</v>
      </c>
      <c r="G206" s="357">
        <v>0</v>
      </c>
      <c r="H206" s="370"/>
      <c r="I206" s="382"/>
      <c r="J206" s="382"/>
      <c r="K206" s="382"/>
      <c r="L206" s="382"/>
      <c r="M206" s="347"/>
      <c r="N206" s="362"/>
      <c r="O206" s="349"/>
      <c r="P206" s="357">
        <v>0</v>
      </c>
    </row>
    <row r="207" spans="1:17" s="35" customFormat="1" ht="20.100000000000001" customHeight="1" x14ac:dyDescent="0.25">
      <c r="A207" s="1830"/>
      <c r="B207" s="350" t="s">
        <v>126</v>
      </c>
      <c r="C207" s="357">
        <f>C206/C205*100</f>
        <v>95.520763538917024</v>
      </c>
      <c r="D207" s="357">
        <v>0</v>
      </c>
      <c r="E207" s="357">
        <v>0</v>
      </c>
      <c r="F207" s="357">
        <f>F206/F205*100</f>
        <v>95.520763538917024</v>
      </c>
      <c r="G207" s="357">
        <v>0</v>
      </c>
      <c r="H207" s="370"/>
      <c r="I207" s="382"/>
      <c r="J207" s="382"/>
      <c r="K207" s="382"/>
      <c r="L207" s="382"/>
      <c r="M207" s="347"/>
      <c r="N207" s="362"/>
      <c r="O207" s="349"/>
      <c r="P207" s="357">
        <v>0</v>
      </c>
    </row>
    <row r="208" spans="1:17" ht="54.75" customHeight="1" x14ac:dyDescent="0.3">
      <c r="A208" s="1841" t="s">
        <v>233</v>
      </c>
      <c r="B208" s="1601" t="s">
        <v>234</v>
      </c>
      <c r="C208" s="346">
        <f>D208+E208+F208+G208</f>
        <v>265081.59999999998</v>
      </c>
      <c r="D208" s="369">
        <f>D211+D214+D217+D220+D223+D226</f>
        <v>3019</v>
      </c>
      <c r="E208" s="369">
        <f t="shared" ref="E208:G208" si="44">E211+E214+E217+E220+E223+E226</f>
        <v>25324.799999999999</v>
      </c>
      <c r="F208" s="369">
        <f t="shared" si="44"/>
        <v>236737.8</v>
      </c>
      <c r="G208" s="369">
        <f t="shared" si="44"/>
        <v>0</v>
      </c>
      <c r="H208" s="379">
        <f>I208+J208+K208+L208</f>
        <v>64551.1</v>
      </c>
      <c r="I208" s="1604">
        <v>0</v>
      </c>
      <c r="J208" s="1604">
        <v>0</v>
      </c>
      <c r="K208" s="380">
        <f>'[2]молодое поколение (3)'!$F$59</f>
        <v>64551.1</v>
      </c>
      <c r="L208" s="1604">
        <v>0</v>
      </c>
      <c r="M208" s="379">
        <f>C208-H208</f>
        <v>200530.49999999997</v>
      </c>
      <c r="N208" s="379">
        <f>F208-K208</f>
        <v>172186.69999999998</v>
      </c>
      <c r="O208" s="385"/>
      <c r="P208" s="369">
        <f t="shared" ref="P208" si="45">P211+P214+P217+P220+P223+P226</f>
        <v>0</v>
      </c>
      <c r="Q208" s="38"/>
    </row>
    <row r="209" spans="1:17" ht="20.100000000000001" customHeight="1" x14ac:dyDescent="0.3">
      <c r="A209" s="1841"/>
      <c r="B209" s="371" t="s">
        <v>125</v>
      </c>
      <c r="C209" s="346">
        <f t="shared" ref="C209:C224" si="46">D209+E209+F209+G209</f>
        <v>255336.40000000002</v>
      </c>
      <c r="D209" s="369">
        <f>D212+D215+D218+D221+D224+D228</f>
        <v>14.4</v>
      </c>
      <c r="E209" s="369">
        <f t="shared" ref="E209:G209" si="47">E212+E215+E218+E221+E224+E228</f>
        <v>20945.3</v>
      </c>
      <c r="F209" s="369">
        <f t="shared" si="47"/>
        <v>234376.7</v>
      </c>
      <c r="G209" s="369">
        <f t="shared" si="47"/>
        <v>0</v>
      </c>
      <c r="H209" s="379"/>
      <c r="I209" s="1604"/>
      <c r="J209" s="1604"/>
      <c r="K209" s="380"/>
      <c r="L209" s="1604"/>
      <c r="M209" s="379"/>
      <c r="N209" s="379"/>
      <c r="O209" s="385"/>
      <c r="P209" s="369">
        <f t="shared" ref="P209" si="48">P212+P215+P218+P221+P224+P228</f>
        <v>0</v>
      </c>
      <c r="Q209" s="38"/>
    </row>
    <row r="210" spans="1:17" ht="20.100000000000001" customHeight="1" x14ac:dyDescent="0.3">
      <c r="A210" s="1841"/>
      <c r="B210" s="371" t="s">
        <v>126</v>
      </c>
      <c r="C210" s="346">
        <f>C209/C208*100</f>
        <v>96.323698061276247</v>
      </c>
      <c r="D210" s="346">
        <f>D209/D208*100</f>
        <v>0.47697913216296783</v>
      </c>
      <c r="E210" s="346">
        <v>0</v>
      </c>
      <c r="F210" s="346">
        <f t="shared" ref="F210" si="49">F209/F208*100</f>
        <v>99.00265187899862</v>
      </c>
      <c r="G210" s="346">
        <v>0</v>
      </c>
      <c r="H210" s="379"/>
      <c r="I210" s="1604"/>
      <c r="J210" s="1604"/>
      <c r="K210" s="380"/>
      <c r="L210" s="1604"/>
      <c r="M210" s="379"/>
      <c r="N210" s="379"/>
      <c r="O210" s="385"/>
      <c r="P210" s="346">
        <v>0</v>
      </c>
      <c r="Q210" s="38"/>
    </row>
    <row r="211" spans="1:17" ht="61.5" customHeight="1" x14ac:dyDescent="0.3">
      <c r="A211" s="1830" t="s">
        <v>235</v>
      </c>
      <c r="B211" s="353" t="s">
        <v>236</v>
      </c>
      <c r="C211" s="352">
        <f t="shared" si="46"/>
        <v>153643.9</v>
      </c>
      <c r="D211" s="357">
        <v>0</v>
      </c>
      <c r="E211" s="357">
        <v>0</v>
      </c>
      <c r="F211" s="357">
        <f>'Разв.инст.гражд.общ.'!D32</f>
        <v>153643.9</v>
      </c>
      <c r="G211" s="357">
        <v>0</v>
      </c>
      <c r="H211" s="347"/>
      <c r="I211" s="391"/>
      <c r="J211" s="391"/>
      <c r="K211" s="349"/>
      <c r="L211" s="391"/>
      <c r="M211" s="347"/>
      <c r="N211" s="347"/>
      <c r="O211" s="363"/>
      <c r="P211" s="357">
        <v>0</v>
      </c>
      <c r="Q211" s="38"/>
    </row>
    <row r="212" spans="1:17" ht="20.100000000000001" customHeight="1" x14ac:dyDescent="0.3">
      <c r="A212" s="1830"/>
      <c r="B212" s="350" t="s">
        <v>125</v>
      </c>
      <c r="C212" s="352">
        <f t="shared" si="46"/>
        <v>153643.9</v>
      </c>
      <c r="D212" s="357">
        <v>0</v>
      </c>
      <c r="E212" s="357">
        <v>0</v>
      </c>
      <c r="F212" s="357">
        <f>'Разв.инст.гражд.общ.'!E32</f>
        <v>153643.9</v>
      </c>
      <c r="G212" s="357">
        <v>0</v>
      </c>
      <c r="H212" s="347"/>
      <c r="I212" s="391"/>
      <c r="J212" s="391"/>
      <c r="K212" s="349"/>
      <c r="L212" s="391"/>
      <c r="M212" s="347"/>
      <c r="N212" s="347"/>
      <c r="O212" s="363"/>
      <c r="P212" s="357">
        <v>0</v>
      </c>
      <c r="Q212" s="38"/>
    </row>
    <row r="213" spans="1:17" ht="20.100000000000001" customHeight="1" x14ac:dyDescent="0.25">
      <c r="A213" s="1830"/>
      <c r="B213" s="350" t="s">
        <v>126</v>
      </c>
      <c r="C213" s="352">
        <f>C212/C211*100</f>
        <v>100</v>
      </c>
      <c r="D213" s="352">
        <v>0</v>
      </c>
      <c r="E213" s="352">
        <v>0</v>
      </c>
      <c r="F213" s="352">
        <f t="shared" ref="F213:O213" si="50">F212/F211*100</f>
        <v>100</v>
      </c>
      <c r="G213" s="352">
        <v>0</v>
      </c>
      <c r="H213" s="392" t="e">
        <f t="shared" si="50"/>
        <v>#DIV/0!</v>
      </c>
      <c r="I213" s="392" t="e">
        <f t="shared" si="50"/>
        <v>#DIV/0!</v>
      </c>
      <c r="J213" s="392" t="e">
        <f t="shared" si="50"/>
        <v>#DIV/0!</v>
      </c>
      <c r="K213" s="392" t="e">
        <f t="shared" si="50"/>
        <v>#DIV/0!</v>
      </c>
      <c r="L213" s="392" t="e">
        <f t="shared" si="50"/>
        <v>#DIV/0!</v>
      </c>
      <c r="M213" s="392" t="e">
        <f t="shared" si="50"/>
        <v>#DIV/0!</v>
      </c>
      <c r="N213" s="392" t="e">
        <f t="shared" si="50"/>
        <v>#DIV/0!</v>
      </c>
      <c r="O213" s="392" t="e">
        <f t="shared" si="50"/>
        <v>#DIV/0!</v>
      </c>
      <c r="P213" s="352">
        <v>0</v>
      </c>
      <c r="Q213" s="38"/>
    </row>
    <row r="214" spans="1:17" ht="43.5" customHeight="1" x14ac:dyDescent="0.25">
      <c r="A214" s="1830" t="s">
        <v>237</v>
      </c>
      <c r="B214" s="356" t="s">
        <v>667</v>
      </c>
      <c r="C214" s="352">
        <f>D214+E214+F214+G214</f>
        <v>38961.199999999997</v>
      </c>
      <c r="D214" s="352">
        <v>0</v>
      </c>
      <c r="E214" s="352">
        <f>'Разв.инст.гражд.общ.'!D42</f>
        <v>25324.799999999999</v>
      </c>
      <c r="F214" s="352">
        <f>'Разв.инст.гражд.общ.'!D43</f>
        <v>13636.4</v>
      </c>
      <c r="G214" s="352">
        <v>0</v>
      </c>
      <c r="H214" s="392"/>
      <c r="I214" s="392"/>
      <c r="J214" s="392"/>
      <c r="K214" s="392"/>
      <c r="L214" s="392"/>
      <c r="M214" s="392"/>
      <c r="N214" s="392"/>
      <c r="O214" s="392"/>
      <c r="P214" s="352">
        <v>0</v>
      </c>
      <c r="Q214" s="38"/>
    </row>
    <row r="215" spans="1:17" ht="20.100000000000001" customHeight="1" x14ac:dyDescent="0.25">
      <c r="A215" s="1830"/>
      <c r="B215" s="350" t="s">
        <v>125</v>
      </c>
      <c r="C215" s="352">
        <f>D215+E215+F215+G215</f>
        <v>32223.5</v>
      </c>
      <c r="D215" s="352">
        <v>0</v>
      </c>
      <c r="E215" s="352">
        <f>'Разв.инст.гражд.общ.'!E42</f>
        <v>20945.3</v>
      </c>
      <c r="F215" s="352">
        <f>'Разв.инст.гражд.общ.'!E43</f>
        <v>11278.2</v>
      </c>
      <c r="G215" s="352">
        <v>0</v>
      </c>
      <c r="H215" s="392"/>
      <c r="I215" s="392"/>
      <c r="J215" s="392"/>
      <c r="K215" s="392"/>
      <c r="L215" s="392"/>
      <c r="M215" s="392"/>
      <c r="N215" s="392"/>
      <c r="O215" s="392"/>
      <c r="P215" s="352">
        <v>0</v>
      </c>
      <c r="Q215" s="38"/>
    </row>
    <row r="216" spans="1:17" ht="20.100000000000001" customHeight="1" x14ac:dyDescent="0.25">
      <c r="A216" s="1830"/>
      <c r="B216" s="350" t="s">
        <v>126</v>
      </c>
      <c r="C216" s="352">
        <f>C215/C214*100</f>
        <v>82.706641479215222</v>
      </c>
      <c r="D216" s="352">
        <v>0</v>
      </c>
      <c r="E216" s="352">
        <f>E215/E214*100</f>
        <v>82.706674879959564</v>
      </c>
      <c r="F216" s="352">
        <f>F215/F214*100</f>
        <v>82.706579449121477</v>
      </c>
      <c r="G216" s="352">
        <v>0</v>
      </c>
      <c r="H216" s="392"/>
      <c r="I216" s="392"/>
      <c r="J216" s="392"/>
      <c r="K216" s="392"/>
      <c r="L216" s="392"/>
      <c r="M216" s="392"/>
      <c r="N216" s="392"/>
      <c r="O216" s="392"/>
      <c r="P216" s="352">
        <v>0</v>
      </c>
      <c r="Q216" s="38"/>
    </row>
    <row r="217" spans="1:17" ht="20.100000000000001" customHeight="1" x14ac:dyDescent="0.3">
      <c r="A217" s="1830" t="s">
        <v>239</v>
      </c>
      <c r="B217" s="353" t="s">
        <v>238</v>
      </c>
      <c r="C217" s="352">
        <f t="shared" si="46"/>
        <v>69007.5</v>
      </c>
      <c r="D217" s="357">
        <v>0</v>
      </c>
      <c r="E217" s="357">
        <v>0</v>
      </c>
      <c r="F217" s="357">
        <f>'Разв.инст.гражд.общ.'!D81</f>
        <v>69007.5</v>
      </c>
      <c r="G217" s="357">
        <v>0</v>
      </c>
      <c r="H217" s="347"/>
      <c r="I217" s="391"/>
      <c r="J217" s="391"/>
      <c r="K217" s="349"/>
      <c r="L217" s="391"/>
      <c r="M217" s="347"/>
      <c r="N217" s="347"/>
      <c r="O217" s="363"/>
      <c r="P217" s="357">
        <v>0</v>
      </c>
      <c r="Q217" s="38"/>
    </row>
    <row r="218" spans="1:17" ht="20.100000000000001" customHeight="1" x14ac:dyDescent="0.3">
      <c r="A218" s="1830"/>
      <c r="B218" s="350" t="s">
        <v>125</v>
      </c>
      <c r="C218" s="352">
        <f t="shared" si="46"/>
        <v>69004.600000000006</v>
      </c>
      <c r="D218" s="357">
        <v>0</v>
      </c>
      <c r="E218" s="357">
        <v>0</v>
      </c>
      <c r="F218" s="357">
        <f>'Разв.инст.гражд.общ.'!E81</f>
        <v>69004.600000000006</v>
      </c>
      <c r="G218" s="357">
        <v>0</v>
      </c>
      <c r="H218" s="347"/>
      <c r="I218" s="391"/>
      <c r="J218" s="391"/>
      <c r="K218" s="349"/>
      <c r="L218" s="391"/>
      <c r="M218" s="347"/>
      <c r="N218" s="347"/>
      <c r="O218" s="363"/>
      <c r="P218" s="357">
        <v>0</v>
      </c>
      <c r="Q218" s="38"/>
    </row>
    <row r="219" spans="1:17" ht="20.100000000000001" customHeight="1" x14ac:dyDescent="0.3">
      <c r="A219" s="1830"/>
      <c r="B219" s="350" t="s">
        <v>126</v>
      </c>
      <c r="C219" s="352">
        <f>C218/C217*100</f>
        <v>99.995797558236433</v>
      </c>
      <c r="D219" s="352">
        <v>0</v>
      </c>
      <c r="E219" s="352">
        <v>0</v>
      </c>
      <c r="F219" s="352">
        <f>F218/F217*100</f>
        <v>99.995797558236433</v>
      </c>
      <c r="G219" s="352">
        <v>0</v>
      </c>
      <c r="H219" s="347"/>
      <c r="I219" s="391"/>
      <c r="J219" s="391"/>
      <c r="K219" s="349"/>
      <c r="L219" s="391"/>
      <c r="M219" s="347"/>
      <c r="N219" s="347"/>
      <c r="O219" s="363"/>
      <c r="P219" s="352">
        <v>0</v>
      </c>
      <c r="Q219" s="38"/>
    </row>
    <row r="220" spans="1:17" ht="20.100000000000001" customHeight="1" x14ac:dyDescent="0.3">
      <c r="A220" s="1830" t="s">
        <v>240</v>
      </c>
      <c r="B220" s="353" t="s">
        <v>142</v>
      </c>
      <c r="C220" s="352">
        <f t="shared" si="46"/>
        <v>3019</v>
      </c>
      <c r="D220" s="357">
        <f>'Разв.инст.гражд.общ.'!D87</f>
        <v>3019</v>
      </c>
      <c r="E220" s="357">
        <v>0</v>
      </c>
      <c r="F220" s="357">
        <v>0</v>
      </c>
      <c r="G220" s="357">
        <v>0</v>
      </c>
      <c r="H220" s="347"/>
      <c r="I220" s="391"/>
      <c r="J220" s="391"/>
      <c r="K220" s="349"/>
      <c r="L220" s="391"/>
      <c r="M220" s="347"/>
      <c r="N220" s="347"/>
      <c r="O220" s="363"/>
      <c r="P220" s="357">
        <v>0</v>
      </c>
      <c r="Q220" s="38"/>
    </row>
    <row r="221" spans="1:17" ht="20.100000000000001" customHeight="1" x14ac:dyDescent="0.3">
      <c r="A221" s="1830"/>
      <c r="B221" s="350" t="s">
        <v>125</v>
      </c>
      <c r="C221" s="352">
        <f t="shared" si="46"/>
        <v>14.4</v>
      </c>
      <c r="D221" s="357">
        <f>'Разв.инст.гражд.общ.'!E87</f>
        <v>14.4</v>
      </c>
      <c r="E221" s="357">
        <v>0</v>
      </c>
      <c r="F221" s="357">
        <v>0</v>
      </c>
      <c r="G221" s="357">
        <v>0</v>
      </c>
      <c r="H221" s="347"/>
      <c r="I221" s="391"/>
      <c r="J221" s="391"/>
      <c r="K221" s="349"/>
      <c r="L221" s="391"/>
      <c r="M221" s="347"/>
      <c r="N221" s="347"/>
      <c r="O221" s="363"/>
      <c r="P221" s="357">
        <v>0</v>
      </c>
      <c r="Q221" s="38"/>
    </row>
    <row r="222" spans="1:17" ht="20.100000000000001" customHeight="1" x14ac:dyDescent="0.3">
      <c r="A222" s="1830"/>
      <c r="B222" s="350" t="s">
        <v>126</v>
      </c>
      <c r="C222" s="352">
        <f>C221/C220*100</f>
        <v>0.47697913216296783</v>
      </c>
      <c r="D222" s="352">
        <f>D221/D220*100</f>
        <v>0.47697913216296783</v>
      </c>
      <c r="E222" s="352">
        <v>0</v>
      </c>
      <c r="F222" s="352">
        <v>0</v>
      </c>
      <c r="G222" s="352">
        <v>0</v>
      </c>
      <c r="H222" s="347"/>
      <c r="I222" s="391"/>
      <c r="J222" s="391"/>
      <c r="K222" s="349"/>
      <c r="L222" s="391"/>
      <c r="M222" s="347"/>
      <c r="N222" s="347"/>
      <c r="O222" s="363"/>
      <c r="P222" s="352">
        <v>0</v>
      </c>
      <c r="Q222" s="38"/>
    </row>
    <row r="223" spans="1:17" ht="20.100000000000001" customHeight="1" x14ac:dyDescent="0.3">
      <c r="A223" s="1830" t="s">
        <v>666</v>
      </c>
      <c r="B223" s="353" t="s">
        <v>241</v>
      </c>
      <c r="C223" s="352">
        <f t="shared" si="46"/>
        <v>450</v>
      </c>
      <c r="D223" s="357">
        <v>0</v>
      </c>
      <c r="E223" s="357">
        <v>0</v>
      </c>
      <c r="F223" s="357">
        <f>'Разв.инст.гражд.общ.'!D91</f>
        <v>450</v>
      </c>
      <c r="G223" s="357">
        <v>0</v>
      </c>
      <c r="H223" s="347"/>
      <c r="I223" s="391"/>
      <c r="J223" s="391"/>
      <c r="K223" s="349"/>
      <c r="L223" s="391"/>
      <c r="M223" s="347"/>
      <c r="N223" s="347"/>
      <c r="O223" s="363"/>
      <c r="P223" s="357">
        <v>0</v>
      </c>
      <c r="Q223" s="38"/>
    </row>
    <row r="224" spans="1:17" ht="20.100000000000001" customHeight="1" x14ac:dyDescent="0.3">
      <c r="A224" s="1830"/>
      <c r="B224" s="350" t="s">
        <v>125</v>
      </c>
      <c r="C224" s="352">
        <f t="shared" si="46"/>
        <v>450</v>
      </c>
      <c r="D224" s="357">
        <v>0</v>
      </c>
      <c r="E224" s="357">
        <v>0</v>
      </c>
      <c r="F224" s="357">
        <f>'Разв.инст.гражд.общ.'!E91</f>
        <v>450</v>
      </c>
      <c r="G224" s="357">
        <v>0</v>
      </c>
      <c r="H224" s="347"/>
      <c r="I224" s="391"/>
      <c r="J224" s="391"/>
      <c r="K224" s="349"/>
      <c r="L224" s="391"/>
      <c r="M224" s="347"/>
      <c r="N224" s="347"/>
      <c r="O224" s="363"/>
      <c r="P224" s="357">
        <v>0</v>
      </c>
      <c r="Q224" s="38"/>
    </row>
    <row r="225" spans="1:17" ht="20.100000000000001" customHeight="1" x14ac:dyDescent="0.3">
      <c r="A225" s="1830"/>
      <c r="B225" s="350" t="s">
        <v>126</v>
      </c>
      <c r="C225" s="352">
        <f>C224/C223*100</f>
        <v>100</v>
      </c>
      <c r="D225" s="352">
        <v>0</v>
      </c>
      <c r="E225" s="352">
        <v>0</v>
      </c>
      <c r="F225" s="352">
        <f>F224/F223*100</f>
        <v>100</v>
      </c>
      <c r="G225" s="352">
        <v>0</v>
      </c>
      <c r="H225" s="347"/>
      <c r="I225" s="391"/>
      <c r="J225" s="391"/>
      <c r="K225" s="349"/>
      <c r="L225" s="391"/>
      <c r="M225" s="347"/>
      <c r="N225" s="347"/>
      <c r="O225" s="363"/>
      <c r="P225" s="352">
        <v>0</v>
      </c>
      <c r="Q225" s="38"/>
    </row>
    <row r="226" spans="1:17" ht="36.75" customHeight="1" x14ac:dyDescent="0.3">
      <c r="A226" s="1830" t="s">
        <v>852</v>
      </c>
      <c r="B226" s="351" t="s">
        <v>927</v>
      </c>
      <c r="C226" s="352">
        <f>D226+E226+F226+G226</f>
        <v>0</v>
      </c>
      <c r="D226" s="352">
        <f>'Разв.инст.гражд.общ.'!D102</f>
        <v>0</v>
      </c>
      <c r="E226" s="352">
        <f>'Разв.инст.гражд.общ.'!D103</f>
        <v>0</v>
      </c>
      <c r="F226" s="352">
        <f>'Разв.инст.гражд.общ.'!D104</f>
        <v>0</v>
      </c>
      <c r="G226" s="352">
        <f>0</f>
        <v>0</v>
      </c>
      <c r="H226" s="347"/>
      <c r="I226" s="391"/>
      <c r="J226" s="391"/>
      <c r="K226" s="349"/>
      <c r="L226" s="391"/>
      <c r="M226" s="347"/>
      <c r="N226" s="347"/>
      <c r="O226" s="363"/>
      <c r="P226" s="352">
        <f>0</f>
        <v>0</v>
      </c>
      <c r="Q226" s="38"/>
    </row>
    <row r="227" spans="1:17" ht="20.100000000000001" customHeight="1" x14ac:dyDescent="0.3">
      <c r="A227" s="1830"/>
      <c r="B227" s="350" t="s">
        <v>125</v>
      </c>
      <c r="C227" s="352">
        <f>D227+E227+F227+G227</f>
        <v>0</v>
      </c>
      <c r="D227" s="352">
        <f>'Разв.инст.гражд.общ.'!H102</f>
        <v>0</v>
      </c>
      <c r="E227" s="352">
        <f>'Разв.инст.гражд.общ.'!H103</f>
        <v>0</v>
      </c>
      <c r="F227" s="352">
        <f>'Разв.инст.гражд.общ.'!H104</f>
        <v>0</v>
      </c>
      <c r="G227" s="352">
        <f>0</f>
        <v>0</v>
      </c>
      <c r="H227" s="347"/>
      <c r="I227" s="391"/>
      <c r="J227" s="391"/>
      <c r="K227" s="349"/>
      <c r="L227" s="391"/>
      <c r="M227" s="347"/>
      <c r="N227" s="347"/>
      <c r="O227" s="363"/>
      <c r="P227" s="352">
        <f>0</f>
        <v>0</v>
      </c>
      <c r="Q227" s="38"/>
    </row>
    <row r="228" spans="1:17" ht="20.100000000000001" customHeight="1" x14ac:dyDescent="0.3">
      <c r="A228" s="1830"/>
      <c r="B228" s="350" t="s">
        <v>126</v>
      </c>
      <c r="C228" s="352">
        <f>C227-C226</f>
        <v>0</v>
      </c>
      <c r="D228" s="352">
        <f t="shared" ref="D228:G228" si="51">D227-D226</f>
        <v>0</v>
      </c>
      <c r="E228" s="352">
        <f t="shared" si="51"/>
        <v>0</v>
      </c>
      <c r="F228" s="352">
        <f t="shared" si="51"/>
        <v>0</v>
      </c>
      <c r="G228" s="352">
        <f t="shared" si="51"/>
        <v>0</v>
      </c>
      <c r="H228" s="347"/>
      <c r="I228" s="391"/>
      <c r="J228" s="391"/>
      <c r="K228" s="349"/>
      <c r="L228" s="391"/>
      <c r="M228" s="347"/>
      <c r="N228" s="347"/>
      <c r="O228" s="363"/>
      <c r="P228" s="352">
        <f t="shared" ref="P228" si="52">P227-P226</f>
        <v>0</v>
      </c>
      <c r="Q228" s="38"/>
    </row>
    <row r="229" spans="1:17" ht="30" customHeight="1" x14ac:dyDescent="0.25">
      <c r="A229" s="1841" t="s">
        <v>242</v>
      </c>
      <c r="B229" s="384" t="s">
        <v>243</v>
      </c>
      <c r="C229" s="369">
        <f>D229+E229+F229+G229</f>
        <v>1043826.1</v>
      </c>
      <c r="D229" s="369">
        <f>D232+D235</f>
        <v>0</v>
      </c>
      <c r="E229" s="369">
        <f t="shared" ref="E229:O229" si="53">E232+E235</f>
        <v>205726</v>
      </c>
      <c r="F229" s="369">
        <f t="shared" si="53"/>
        <v>831113.2</v>
      </c>
      <c r="G229" s="369">
        <f t="shared" si="53"/>
        <v>6986.9</v>
      </c>
      <c r="H229" s="369">
        <f t="shared" si="53"/>
        <v>0</v>
      </c>
      <c r="I229" s="369">
        <f t="shared" si="53"/>
        <v>0</v>
      </c>
      <c r="J229" s="369">
        <f t="shared" si="53"/>
        <v>0</v>
      </c>
      <c r="K229" s="369">
        <f t="shared" si="53"/>
        <v>0</v>
      </c>
      <c r="L229" s="369">
        <f t="shared" si="53"/>
        <v>0</v>
      </c>
      <c r="M229" s="369">
        <f t="shared" si="53"/>
        <v>0</v>
      </c>
      <c r="N229" s="369">
        <f t="shared" si="53"/>
        <v>0</v>
      </c>
      <c r="O229" s="369">
        <f t="shared" si="53"/>
        <v>0</v>
      </c>
      <c r="P229" s="369">
        <f t="shared" ref="P229" si="54">P232+P235</f>
        <v>0</v>
      </c>
      <c r="Q229" s="38"/>
    </row>
    <row r="230" spans="1:17" ht="20.100000000000001" customHeight="1" x14ac:dyDescent="0.3">
      <c r="A230" s="1841"/>
      <c r="B230" s="371" t="s">
        <v>125</v>
      </c>
      <c r="C230" s="369">
        <f>D230+E230+F230+G230</f>
        <v>923111</v>
      </c>
      <c r="D230" s="369">
        <f>D233+D236</f>
        <v>0</v>
      </c>
      <c r="E230" s="369">
        <f t="shared" ref="E230:G230" si="55">E233+E236</f>
        <v>114342.2</v>
      </c>
      <c r="F230" s="369">
        <f t="shared" si="55"/>
        <v>801781.9</v>
      </c>
      <c r="G230" s="369">
        <f t="shared" si="55"/>
        <v>6986.9</v>
      </c>
      <c r="H230" s="386"/>
      <c r="I230" s="387"/>
      <c r="J230" s="387"/>
      <c r="K230" s="387"/>
      <c r="L230" s="387"/>
      <c r="M230" s="379"/>
      <c r="N230" s="388"/>
      <c r="O230" s="385"/>
      <c r="P230" s="369">
        <f t="shared" ref="P230" si="56">P233+P236</f>
        <v>0</v>
      </c>
      <c r="Q230" s="38"/>
    </row>
    <row r="231" spans="1:17" ht="20.100000000000001" customHeight="1" x14ac:dyDescent="0.3">
      <c r="A231" s="1841"/>
      <c r="B231" s="371" t="s">
        <v>126</v>
      </c>
      <c r="C231" s="369">
        <f>C230/C229*100</f>
        <v>88.435324619685218</v>
      </c>
      <c r="D231" s="369">
        <v>0</v>
      </c>
      <c r="E231" s="369">
        <f>E230/E229*100</f>
        <v>55.579848925269538</v>
      </c>
      <c r="F231" s="369">
        <f>F230/F229*100</f>
        <v>96.470841757777407</v>
      </c>
      <c r="G231" s="369">
        <f>G230/G229*100</f>
        <v>100</v>
      </c>
      <c r="H231" s="386"/>
      <c r="I231" s="387"/>
      <c r="J231" s="387"/>
      <c r="K231" s="387"/>
      <c r="L231" s="387"/>
      <c r="M231" s="379"/>
      <c r="N231" s="388"/>
      <c r="O231" s="385"/>
      <c r="P231" s="369">
        <v>0</v>
      </c>
      <c r="Q231" s="38"/>
    </row>
    <row r="232" spans="1:17" ht="24.75" customHeight="1" x14ac:dyDescent="0.3">
      <c r="A232" s="1839" t="s">
        <v>244</v>
      </c>
      <c r="B232" s="318" t="s">
        <v>245</v>
      </c>
      <c r="C232" s="373">
        <f>D232+E232+F232+G232</f>
        <v>60170.3</v>
      </c>
      <c r="D232" s="373">
        <v>0</v>
      </c>
      <c r="E232" s="373">
        <f>ДТК!D25</f>
        <v>14764</v>
      </c>
      <c r="F232" s="373">
        <f>ДТК!D26</f>
        <v>38419.4</v>
      </c>
      <c r="G232" s="373">
        <f>ДТК!D27</f>
        <v>6986.9</v>
      </c>
      <c r="H232" s="386"/>
      <c r="I232" s="387"/>
      <c r="J232" s="387"/>
      <c r="K232" s="387"/>
      <c r="L232" s="387"/>
      <c r="M232" s="379"/>
      <c r="N232" s="388"/>
      <c r="O232" s="385"/>
      <c r="P232" s="373">
        <f>0</f>
        <v>0</v>
      </c>
    </row>
    <row r="233" spans="1:17" ht="20.100000000000001" customHeight="1" x14ac:dyDescent="0.3">
      <c r="A233" s="1839"/>
      <c r="B233" s="371" t="s">
        <v>125</v>
      </c>
      <c r="C233" s="373">
        <f>D233+E233+F233+G233</f>
        <v>58498.400000000001</v>
      </c>
      <c r="D233" s="373">
        <v>0</v>
      </c>
      <c r="E233" s="373">
        <f>ДТК!H25</f>
        <v>14292</v>
      </c>
      <c r="F233" s="373">
        <f>ДТК!H26</f>
        <v>37219.5</v>
      </c>
      <c r="G233" s="373">
        <f>ДТК!H27</f>
        <v>6986.9</v>
      </c>
      <c r="H233" s="386"/>
      <c r="I233" s="387"/>
      <c r="J233" s="387"/>
      <c r="K233" s="387"/>
      <c r="L233" s="387"/>
      <c r="M233" s="379"/>
      <c r="N233" s="388"/>
      <c r="O233" s="385"/>
      <c r="P233" s="373">
        <f>0</f>
        <v>0</v>
      </c>
    </row>
    <row r="234" spans="1:17" ht="20.100000000000001" customHeight="1" x14ac:dyDescent="0.25">
      <c r="A234" s="1839"/>
      <c r="B234" s="371" t="s">
        <v>126</v>
      </c>
      <c r="C234" s="373">
        <f>C233/C232*100</f>
        <v>97.22138663094583</v>
      </c>
      <c r="D234" s="373">
        <v>0</v>
      </c>
      <c r="E234" s="373">
        <f t="shared" ref="E234:O234" si="57">E233/E232*100</f>
        <v>96.803034408019499</v>
      </c>
      <c r="F234" s="373">
        <f t="shared" si="57"/>
        <v>96.876838264002046</v>
      </c>
      <c r="G234" s="373">
        <f t="shared" si="57"/>
        <v>100</v>
      </c>
      <c r="H234" s="373" t="e">
        <f t="shared" si="57"/>
        <v>#DIV/0!</v>
      </c>
      <c r="I234" s="373" t="e">
        <f t="shared" si="57"/>
        <v>#DIV/0!</v>
      </c>
      <c r="J234" s="373" t="e">
        <f t="shared" si="57"/>
        <v>#DIV/0!</v>
      </c>
      <c r="K234" s="373" t="e">
        <f t="shared" si="57"/>
        <v>#DIV/0!</v>
      </c>
      <c r="L234" s="373" t="e">
        <f t="shared" si="57"/>
        <v>#DIV/0!</v>
      </c>
      <c r="M234" s="373" t="e">
        <f t="shared" si="57"/>
        <v>#DIV/0!</v>
      </c>
      <c r="N234" s="373" t="e">
        <f t="shared" si="57"/>
        <v>#DIV/0!</v>
      </c>
      <c r="O234" s="373" t="e">
        <f t="shared" si="57"/>
        <v>#DIV/0!</v>
      </c>
      <c r="P234" s="373">
        <v>0</v>
      </c>
    </row>
    <row r="235" spans="1:17" ht="26.25" customHeight="1" x14ac:dyDescent="0.3">
      <c r="A235" s="1839" t="s">
        <v>246</v>
      </c>
      <c r="B235" s="318" t="s">
        <v>247</v>
      </c>
      <c r="C235" s="373">
        <f>D235+E235+F235+G235</f>
        <v>983655.79999999993</v>
      </c>
      <c r="D235" s="373">
        <v>0</v>
      </c>
      <c r="E235" s="373">
        <f>ДТК!D95</f>
        <v>190962</v>
      </c>
      <c r="F235" s="373">
        <f>ДТК!D96</f>
        <v>792693.79999999993</v>
      </c>
      <c r="G235" s="373">
        <f>0</f>
        <v>0</v>
      </c>
      <c r="H235" s="386"/>
      <c r="I235" s="387"/>
      <c r="J235" s="387"/>
      <c r="K235" s="387"/>
      <c r="L235" s="387"/>
      <c r="M235" s="379"/>
      <c r="N235" s="388"/>
      <c r="O235" s="385"/>
      <c r="P235" s="373">
        <f>0</f>
        <v>0</v>
      </c>
    </row>
    <row r="236" spans="1:17" ht="19.5" customHeight="1" x14ac:dyDescent="0.3">
      <c r="A236" s="1839"/>
      <c r="B236" s="371" t="s">
        <v>125</v>
      </c>
      <c r="C236" s="373">
        <f>D236+E236+F236+G236</f>
        <v>864612.6</v>
      </c>
      <c r="D236" s="373">
        <v>0</v>
      </c>
      <c r="E236" s="373">
        <f>ДТК!H95</f>
        <v>100050.2</v>
      </c>
      <c r="F236" s="373">
        <f>ДТК!H96</f>
        <v>764562.4</v>
      </c>
      <c r="G236" s="373">
        <f>0</f>
        <v>0</v>
      </c>
      <c r="H236" s="386"/>
      <c r="I236" s="387"/>
      <c r="J236" s="387"/>
      <c r="K236" s="387"/>
      <c r="L236" s="387"/>
      <c r="M236" s="379"/>
      <c r="N236" s="388"/>
      <c r="O236" s="385"/>
      <c r="P236" s="373">
        <f>0</f>
        <v>0</v>
      </c>
    </row>
    <row r="237" spans="1:17" ht="19.5" customHeight="1" x14ac:dyDescent="0.25">
      <c r="A237" s="1839"/>
      <c r="B237" s="371" t="s">
        <v>126</v>
      </c>
      <c r="C237" s="373">
        <f>C236/C235*100</f>
        <v>87.897880539107277</v>
      </c>
      <c r="D237" s="373">
        <f>0</f>
        <v>0</v>
      </c>
      <c r="E237" s="373">
        <f>E236/E235*100</f>
        <v>52.392727348896642</v>
      </c>
      <c r="F237" s="373">
        <f t="shared" ref="F237" si="58">F236/F235*100</f>
        <v>96.451164371413029</v>
      </c>
      <c r="G237" s="373">
        <v>0</v>
      </c>
      <c r="H237" s="373" t="e">
        <f t="shared" ref="H237:O237" si="59">H236/H235*100</f>
        <v>#DIV/0!</v>
      </c>
      <c r="I237" s="373" t="e">
        <f t="shared" si="59"/>
        <v>#DIV/0!</v>
      </c>
      <c r="J237" s="373" t="e">
        <f t="shared" si="59"/>
        <v>#DIV/0!</v>
      </c>
      <c r="K237" s="373" t="e">
        <f t="shared" si="59"/>
        <v>#DIV/0!</v>
      </c>
      <c r="L237" s="373" t="e">
        <f t="shared" si="59"/>
        <v>#DIV/0!</v>
      </c>
      <c r="M237" s="373" t="e">
        <f t="shared" si="59"/>
        <v>#DIV/0!</v>
      </c>
      <c r="N237" s="373" t="e">
        <f t="shared" si="59"/>
        <v>#DIV/0!</v>
      </c>
      <c r="O237" s="373" t="e">
        <f t="shared" si="59"/>
        <v>#DIV/0!</v>
      </c>
      <c r="P237" s="373">
        <v>0</v>
      </c>
    </row>
    <row r="238" spans="1:17" ht="22.5" customHeight="1" x14ac:dyDescent="0.3">
      <c r="A238" s="1843" t="s">
        <v>248</v>
      </c>
      <c r="B238" s="344" t="s">
        <v>249</v>
      </c>
      <c r="C238" s="375">
        <f>D238+E238+F238+G238</f>
        <v>337230.6</v>
      </c>
      <c r="D238" s="375">
        <f>D241+D244</f>
        <v>12849.2</v>
      </c>
      <c r="E238" s="375">
        <f t="shared" ref="E238:G239" si="60">E241+E244</f>
        <v>17266.099999999999</v>
      </c>
      <c r="F238" s="375">
        <f t="shared" si="60"/>
        <v>307115.3</v>
      </c>
      <c r="G238" s="375">
        <f t="shared" si="60"/>
        <v>0</v>
      </c>
      <c r="H238" s="370">
        <f>K238+L238</f>
        <v>253140.4</v>
      </c>
      <c r="I238" s="370">
        <v>0</v>
      </c>
      <c r="J238" s="370">
        <v>0</v>
      </c>
      <c r="K238" s="370">
        <v>122954.4</v>
      </c>
      <c r="L238" s="370">
        <v>130186</v>
      </c>
      <c r="M238" s="347">
        <f>C238-H238</f>
        <v>84090.199999999983</v>
      </c>
      <c r="N238" s="347">
        <f>F238-K238</f>
        <v>184160.9</v>
      </c>
      <c r="O238" s="363"/>
      <c r="P238" s="375">
        <f t="shared" ref="P238" si="61">P241+P244</f>
        <v>0</v>
      </c>
    </row>
    <row r="239" spans="1:17" ht="20.100000000000001" customHeight="1" x14ac:dyDescent="0.3">
      <c r="A239" s="1843"/>
      <c r="B239" s="350" t="s">
        <v>125</v>
      </c>
      <c r="C239" s="375">
        <f t="shared" ref="C239:C245" si="62">D239+E239+F239+G239</f>
        <v>334388.69999999995</v>
      </c>
      <c r="D239" s="375">
        <f>D242+D245</f>
        <v>12688.5</v>
      </c>
      <c r="E239" s="375">
        <f t="shared" si="60"/>
        <v>17145.599999999999</v>
      </c>
      <c r="F239" s="375">
        <f t="shared" si="60"/>
        <v>304554.59999999998</v>
      </c>
      <c r="G239" s="375">
        <f t="shared" si="60"/>
        <v>0</v>
      </c>
      <c r="H239" s="370"/>
      <c r="I239" s="370"/>
      <c r="J239" s="370"/>
      <c r="K239" s="370"/>
      <c r="L239" s="370"/>
      <c r="M239" s="347"/>
      <c r="N239" s="347"/>
      <c r="O239" s="363"/>
      <c r="P239" s="375">
        <f t="shared" ref="P239" si="63">P242+P245</f>
        <v>0</v>
      </c>
    </row>
    <row r="240" spans="1:17" ht="20.100000000000001" customHeight="1" x14ac:dyDescent="0.3">
      <c r="A240" s="1843"/>
      <c r="B240" s="350" t="s">
        <v>126</v>
      </c>
      <c r="C240" s="375">
        <f>C239/C238*100</f>
        <v>99.157282880023331</v>
      </c>
      <c r="D240" s="375">
        <f>D239/D238*100</f>
        <v>98.749338480216664</v>
      </c>
      <c r="E240" s="375">
        <f>E239/E238*100</f>
        <v>99.302100648090757</v>
      </c>
      <c r="F240" s="375">
        <f>F239/F238*100</f>
        <v>99.166208912418227</v>
      </c>
      <c r="G240" s="375">
        <v>0</v>
      </c>
      <c r="H240" s="370"/>
      <c r="I240" s="370"/>
      <c r="J240" s="370"/>
      <c r="K240" s="370"/>
      <c r="L240" s="370"/>
      <c r="M240" s="347"/>
      <c r="N240" s="347"/>
      <c r="O240" s="363"/>
      <c r="P240" s="375">
        <v>0</v>
      </c>
    </row>
    <row r="241" spans="1:17" ht="99" customHeight="1" x14ac:dyDescent="0.3">
      <c r="A241" s="1840" t="s">
        <v>250</v>
      </c>
      <c r="B241" s="356" t="s">
        <v>251</v>
      </c>
      <c r="C241" s="357">
        <f t="shared" si="62"/>
        <v>252455</v>
      </c>
      <c r="D241" s="357">
        <v>0</v>
      </c>
      <c r="E241" s="357">
        <f>'Цифр.мун.обр.'!D37</f>
        <v>12983</v>
      </c>
      <c r="F241" s="357">
        <f>'Цифр.мун.обр.'!D38</f>
        <v>239472</v>
      </c>
      <c r="G241" s="357">
        <v>0</v>
      </c>
      <c r="H241" s="347">
        <f>I241+J241+K241+L241</f>
        <v>11422.730000000001</v>
      </c>
      <c r="I241" s="370">
        <v>0</v>
      </c>
      <c r="J241" s="370">
        <v>0</v>
      </c>
      <c r="K241" s="349">
        <f>'[2]доступная среда  (2)'!$F$103</f>
        <v>11352.730000000001</v>
      </c>
      <c r="L241" s="391">
        <f>'[2]доступная среда  (2)'!$G$103</f>
        <v>70</v>
      </c>
      <c r="M241" s="347">
        <f>C241-H241</f>
        <v>241032.27</v>
      </c>
      <c r="N241" s="347">
        <f>F241-K241</f>
        <v>228119.27</v>
      </c>
      <c r="O241" s="363"/>
      <c r="P241" s="357">
        <v>0</v>
      </c>
      <c r="Q241" s="38"/>
    </row>
    <row r="242" spans="1:17" ht="20.100000000000001" customHeight="1" x14ac:dyDescent="0.3">
      <c r="A242" s="1840"/>
      <c r="B242" s="350" t="s">
        <v>125</v>
      </c>
      <c r="C242" s="357">
        <f t="shared" si="62"/>
        <v>249867.9</v>
      </c>
      <c r="D242" s="357">
        <v>0</v>
      </c>
      <c r="E242" s="357">
        <f>'Цифр.мун.обр.'!E37</f>
        <v>12916.1</v>
      </c>
      <c r="F242" s="357">
        <f>'Цифр.мун.обр.'!E38</f>
        <v>236951.8</v>
      </c>
      <c r="G242" s="357">
        <v>0</v>
      </c>
      <c r="H242" s="347"/>
      <c r="I242" s="370"/>
      <c r="J242" s="370"/>
      <c r="K242" s="349"/>
      <c r="L242" s="391"/>
      <c r="M242" s="347"/>
      <c r="N242" s="347"/>
      <c r="O242" s="363"/>
      <c r="P242" s="357">
        <v>0</v>
      </c>
      <c r="Q242" s="38"/>
    </row>
    <row r="243" spans="1:17" ht="20.100000000000001" customHeight="1" x14ac:dyDescent="0.3">
      <c r="A243" s="1840"/>
      <c r="B243" s="350" t="s">
        <v>126</v>
      </c>
      <c r="C243" s="357">
        <f>C242/C241*100</f>
        <v>98.97522330712404</v>
      </c>
      <c r="D243" s="357">
        <v>0</v>
      </c>
      <c r="E243" s="357">
        <f>E242/E241*100</f>
        <v>99.484710775629665</v>
      </c>
      <c r="F243" s="357">
        <f>F242/F241*100</f>
        <v>98.947601389724056</v>
      </c>
      <c r="G243" s="357">
        <v>0</v>
      </c>
      <c r="H243" s="347"/>
      <c r="I243" s="370"/>
      <c r="J243" s="370"/>
      <c r="K243" s="349"/>
      <c r="L243" s="391"/>
      <c r="M243" s="347"/>
      <c r="N243" s="347"/>
      <c r="O243" s="363"/>
      <c r="P243" s="357">
        <v>0</v>
      </c>
      <c r="Q243" s="38"/>
    </row>
    <row r="244" spans="1:17" ht="58.5" customHeight="1" x14ac:dyDescent="0.3">
      <c r="A244" s="1840" t="s">
        <v>252</v>
      </c>
      <c r="B244" s="353" t="s">
        <v>253</v>
      </c>
      <c r="C244" s="357">
        <f t="shared" si="62"/>
        <v>84775.6</v>
      </c>
      <c r="D244" s="357">
        <f>'Цифр.мун.обр.'!D94</f>
        <v>12849.2</v>
      </c>
      <c r="E244" s="357">
        <f>'Цифр.мун.обр.'!D95</f>
        <v>4283.1000000000004</v>
      </c>
      <c r="F244" s="357">
        <f>'Цифр.мун.обр.'!D96</f>
        <v>67643.3</v>
      </c>
      <c r="G244" s="357">
        <v>0</v>
      </c>
      <c r="H244" s="347"/>
      <c r="I244" s="370"/>
      <c r="J244" s="370"/>
      <c r="K244" s="349"/>
      <c r="L244" s="391"/>
      <c r="M244" s="347"/>
      <c r="N244" s="347"/>
      <c r="O244" s="363"/>
      <c r="P244" s="357">
        <v>0</v>
      </c>
      <c r="Q244" s="38"/>
    </row>
    <row r="245" spans="1:17" ht="20.100000000000001" customHeight="1" x14ac:dyDescent="0.3">
      <c r="A245" s="1840"/>
      <c r="B245" s="350" t="s">
        <v>125</v>
      </c>
      <c r="C245" s="357">
        <f t="shared" si="62"/>
        <v>84520.799999999988</v>
      </c>
      <c r="D245" s="357">
        <f>'Цифр.мун.обр.'!E94</f>
        <v>12688.5</v>
      </c>
      <c r="E245" s="357">
        <f>'Цифр.мун.обр.'!E95</f>
        <v>4229.5</v>
      </c>
      <c r="F245" s="357">
        <f>'Цифр.мун.обр.'!E96</f>
        <v>67602.799999999988</v>
      </c>
      <c r="G245" s="357">
        <v>0</v>
      </c>
      <c r="H245" s="347"/>
      <c r="I245" s="370"/>
      <c r="J245" s="370"/>
      <c r="K245" s="349"/>
      <c r="L245" s="391"/>
      <c r="M245" s="347"/>
      <c r="N245" s="347"/>
      <c r="O245" s="363"/>
      <c r="P245" s="357">
        <v>0</v>
      </c>
      <c r="Q245" s="38"/>
    </row>
    <row r="246" spans="1:17" ht="19.5" customHeight="1" x14ac:dyDescent="0.3">
      <c r="A246" s="1840"/>
      <c r="B246" s="350" t="s">
        <v>126</v>
      </c>
      <c r="C246" s="357">
        <f>C245/C244*100</f>
        <v>99.699441820523802</v>
      </c>
      <c r="D246" s="357">
        <f>D245/D244*100</f>
        <v>98.749338480216664</v>
      </c>
      <c r="E246" s="357">
        <f>E245/E244*100</f>
        <v>98.748569961009537</v>
      </c>
      <c r="F246" s="357">
        <f>F245/F244*100</f>
        <v>99.940127107932312</v>
      </c>
      <c r="G246" s="357">
        <v>0</v>
      </c>
      <c r="H246" s="347"/>
      <c r="I246" s="370"/>
      <c r="J246" s="370"/>
      <c r="K246" s="349"/>
      <c r="L246" s="391"/>
      <c r="M246" s="347"/>
      <c r="N246" s="347"/>
      <c r="O246" s="363"/>
      <c r="P246" s="357">
        <v>0</v>
      </c>
      <c r="Q246" s="38"/>
    </row>
    <row r="247" spans="1:17" ht="27" customHeight="1" x14ac:dyDescent="0.3">
      <c r="A247" s="1843" t="s">
        <v>254</v>
      </c>
      <c r="B247" s="344" t="s">
        <v>255</v>
      </c>
      <c r="C247" s="375">
        <f>'Архитектура '!D83</f>
        <v>20187.3</v>
      </c>
      <c r="D247" s="375">
        <f t="shared" ref="D247:D248" si="64">D250+D253+D256</f>
        <v>0</v>
      </c>
      <c r="E247" s="375">
        <f>'Архитектура '!D84</f>
        <v>2867</v>
      </c>
      <c r="F247" s="375">
        <f>'Архитектура '!D85</f>
        <v>17320.3</v>
      </c>
      <c r="G247" s="375">
        <v>0</v>
      </c>
      <c r="H247" s="390">
        <v>0</v>
      </c>
      <c r="I247" s="382">
        <v>0</v>
      </c>
      <c r="J247" s="382">
        <v>0</v>
      </c>
      <c r="K247" s="382">
        <v>0</v>
      </c>
      <c r="L247" s="382">
        <v>0</v>
      </c>
      <c r="M247" s="347">
        <f>C247-H247</f>
        <v>20187.3</v>
      </c>
      <c r="N247" s="362">
        <f>F247-K247</f>
        <v>17320.3</v>
      </c>
      <c r="O247" s="363"/>
      <c r="P247" s="375">
        <v>0</v>
      </c>
      <c r="Q247" s="38"/>
    </row>
    <row r="248" spans="1:17" ht="20.100000000000001" customHeight="1" x14ac:dyDescent="0.3">
      <c r="A248" s="1843"/>
      <c r="B248" s="350" t="s">
        <v>125</v>
      </c>
      <c r="C248" s="375">
        <f>'Архитектура '!H83</f>
        <v>13897.4</v>
      </c>
      <c r="D248" s="375">
        <f t="shared" si="64"/>
        <v>0</v>
      </c>
      <c r="E248" s="375">
        <f>'Архитектура '!H84</f>
        <v>2773.9</v>
      </c>
      <c r="F248" s="375">
        <f>'Архитектура '!H85</f>
        <v>11123.5</v>
      </c>
      <c r="G248" s="375">
        <v>0</v>
      </c>
      <c r="H248" s="390"/>
      <c r="I248" s="382"/>
      <c r="J248" s="382"/>
      <c r="K248" s="382"/>
      <c r="L248" s="382"/>
      <c r="M248" s="347"/>
      <c r="N248" s="362"/>
      <c r="O248" s="363"/>
      <c r="P248" s="375">
        <v>0</v>
      </c>
      <c r="Q248" s="38"/>
    </row>
    <row r="249" spans="1:17" ht="20.100000000000001" customHeight="1" x14ac:dyDescent="0.3">
      <c r="A249" s="1843"/>
      <c r="B249" s="350" t="s">
        <v>126</v>
      </c>
      <c r="C249" s="375">
        <f>C248/C247*100</f>
        <v>68.84229193601918</v>
      </c>
      <c r="D249" s="375">
        <v>0</v>
      </c>
      <c r="E249" s="375">
        <f>E248/E247*100</f>
        <v>96.752703174049543</v>
      </c>
      <c r="F249" s="375">
        <f>F248/F247*100</f>
        <v>64.222328712551175</v>
      </c>
      <c r="G249" s="375">
        <v>0</v>
      </c>
      <c r="H249" s="390"/>
      <c r="I249" s="382"/>
      <c r="J249" s="382"/>
      <c r="K249" s="382"/>
      <c r="L249" s="382"/>
      <c r="M249" s="347"/>
      <c r="N249" s="362"/>
      <c r="O249" s="363"/>
      <c r="P249" s="375">
        <v>0</v>
      </c>
      <c r="Q249" s="38"/>
    </row>
    <row r="250" spans="1:17" ht="37.5" customHeight="1" x14ac:dyDescent="0.3">
      <c r="A250" s="1830" t="s">
        <v>256</v>
      </c>
      <c r="B250" s="353" t="s">
        <v>257</v>
      </c>
      <c r="C250" s="357">
        <f>F250</f>
        <v>0</v>
      </c>
      <c r="D250" s="357">
        <v>0</v>
      </c>
      <c r="E250" s="357">
        <v>0</v>
      </c>
      <c r="F250" s="357">
        <v>0</v>
      </c>
      <c r="G250" s="357">
        <v>0</v>
      </c>
      <c r="H250" s="390"/>
      <c r="I250" s="382"/>
      <c r="J250" s="382"/>
      <c r="K250" s="382"/>
      <c r="L250" s="382"/>
      <c r="M250" s="347"/>
      <c r="N250" s="362"/>
      <c r="O250" s="363"/>
      <c r="P250" s="357">
        <v>0</v>
      </c>
      <c r="Q250" s="38"/>
    </row>
    <row r="251" spans="1:17" ht="20.100000000000001" customHeight="1" x14ac:dyDescent="0.3">
      <c r="A251" s="1830"/>
      <c r="B251" s="350" t="s">
        <v>125</v>
      </c>
      <c r="C251" s="357">
        <v>0</v>
      </c>
      <c r="D251" s="357">
        <v>0</v>
      </c>
      <c r="E251" s="357">
        <v>0</v>
      </c>
      <c r="F251" s="357">
        <v>0</v>
      </c>
      <c r="G251" s="357">
        <v>0</v>
      </c>
      <c r="H251" s="390"/>
      <c r="I251" s="382"/>
      <c r="J251" s="382"/>
      <c r="K251" s="382"/>
      <c r="L251" s="382"/>
      <c r="M251" s="347"/>
      <c r="N251" s="362"/>
      <c r="O251" s="363"/>
      <c r="P251" s="357">
        <v>0</v>
      </c>
      <c r="Q251" s="38"/>
    </row>
    <row r="252" spans="1:17" ht="20.100000000000001" customHeight="1" x14ac:dyDescent="0.3">
      <c r="A252" s="1830"/>
      <c r="B252" s="350" t="s">
        <v>126</v>
      </c>
      <c r="C252" s="357">
        <v>0</v>
      </c>
      <c r="D252" s="357">
        <v>0</v>
      </c>
      <c r="E252" s="357">
        <v>0</v>
      </c>
      <c r="F252" s="357">
        <v>0</v>
      </c>
      <c r="G252" s="357">
        <v>0</v>
      </c>
      <c r="H252" s="390"/>
      <c r="I252" s="382"/>
      <c r="J252" s="382"/>
      <c r="K252" s="382"/>
      <c r="L252" s="382"/>
      <c r="M252" s="347"/>
      <c r="N252" s="362"/>
      <c r="O252" s="363"/>
      <c r="P252" s="357">
        <v>0</v>
      </c>
      <c r="Q252" s="38"/>
    </row>
    <row r="253" spans="1:17" ht="37.5" customHeight="1" x14ac:dyDescent="0.3">
      <c r="A253" s="1830" t="s">
        <v>258</v>
      </c>
      <c r="B253" s="353" t="s">
        <v>259</v>
      </c>
      <c r="C253" s="357">
        <f>D253+E253+F253+G253</f>
        <v>16537.3</v>
      </c>
      <c r="D253" s="357">
        <v>0</v>
      </c>
      <c r="E253" s="357">
        <f>'Архитектура '!D74</f>
        <v>2867</v>
      </c>
      <c r="F253" s="357">
        <f>'Архитектура '!D75</f>
        <v>13670.3</v>
      </c>
      <c r="G253" s="357">
        <v>0</v>
      </c>
      <c r="H253" s="390"/>
      <c r="I253" s="382"/>
      <c r="J253" s="382"/>
      <c r="K253" s="382"/>
      <c r="L253" s="382"/>
      <c r="M253" s="347"/>
      <c r="N253" s="362"/>
      <c r="O253" s="363"/>
      <c r="P253" s="357">
        <v>0</v>
      </c>
      <c r="Q253" s="38"/>
    </row>
    <row r="254" spans="1:17" ht="20.100000000000001" customHeight="1" x14ac:dyDescent="0.3">
      <c r="A254" s="1830"/>
      <c r="B254" s="350" t="s">
        <v>125</v>
      </c>
      <c r="C254" s="357">
        <f>E254+F254+D254+G254+P254</f>
        <v>11430.8</v>
      </c>
      <c r="D254" s="357">
        <v>0</v>
      </c>
      <c r="E254" s="357">
        <f>'Архитектура '!H74</f>
        <v>2773.9</v>
      </c>
      <c r="F254" s="357">
        <f>'Архитектура '!H75</f>
        <v>8656.9</v>
      </c>
      <c r="G254" s="357">
        <v>0</v>
      </c>
      <c r="H254" s="390"/>
      <c r="I254" s="382"/>
      <c r="J254" s="382"/>
      <c r="K254" s="382"/>
      <c r="L254" s="382"/>
      <c r="M254" s="347"/>
      <c r="N254" s="362"/>
      <c r="O254" s="363"/>
      <c r="P254" s="357">
        <v>0</v>
      </c>
      <c r="Q254" s="38"/>
    </row>
    <row r="255" spans="1:17" ht="20.100000000000001" customHeight="1" x14ac:dyDescent="0.3">
      <c r="A255" s="1830"/>
      <c r="B255" s="350" t="s">
        <v>126</v>
      </c>
      <c r="C255" s="357">
        <f>C254/C253*100</f>
        <v>69.12131968338241</v>
      </c>
      <c r="D255" s="357">
        <v>0</v>
      </c>
      <c r="E255" s="357">
        <f>E254/E253*100</f>
        <v>96.752703174049543</v>
      </c>
      <c r="F255" s="357">
        <f>F254/F253*100</f>
        <v>63.32633519381433</v>
      </c>
      <c r="G255" s="357">
        <v>0</v>
      </c>
      <c r="H255" s="390"/>
      <c r="I255" s="382"/>
      <c r="J255" s="382"/>
      <c r="K255" s="382"/>
      <c r="L255" s="382"/>
      <c r="M255" s="347"/>
      <c r="N255" s="362"/>
      <c r="O255" s="363"/>
      <c r="P255" s="357">
        <v>0</v>
      </c>
      <c r="Q255" s="38"/>
    </row>
    <row r="256" spans="1:17" ht="20.100000000000001" customHeight="1" x14ac:dyDescent="0.3">
      <c r="A256" s="1830" t="s">
        <v>260</v>
      </c>
      <c r="B256" s="353" t="s">
        <v>261</v>
      </c>
      <c r="C256" s="357">
        <f>F256</f>
        <v>3650</v>
      </c>
      <c r="D256" s="357">
        <v>0</v>
      </c>
      <c r="E256" s="357">
        <v>0</v>
      </c>
      <c r="F256" s="357">
        <f>'Архитектура '!D82</f>
        <v>3650</v>
      </c>
      <c r="G256" s="357">
        <v>0</v>
      </c>
      <c r="H256" s="390"/>
      <c r="I256" s="382"/>
      <c r="J256" s="382"/>
      <c r="K256" s="382"/>
      <c r="L256" s="382"/>
      <c r="M256" s="347"/>
      <c r="N256" s="362"/>
      <c r="O256" s="363"/>
      <c r="P256" s="357">
        <v>0</v>
      </c>
      <c r="Q256" s="38"/>
    </row>
    <row r="257" spans="1:18" ht="20.100000000000001" customHeight="1" x14ac:dyDescent="0.3">
      <c r="A257" s="1830"/>
      <c r="B257" s="350" t="s">
        <v>125</v>
      </c>
      <c r="C257" s="357">
        <f>F257</f>
        <v>2466.6</v>
      </c>
      <c r="D257" s="357">
        <v>0</v>
      </c>
      <c r="E257" s="357">
        <v>0</v>
      </c>
      <c r="F257" s="357">
        <f>'Архитектура '!H82</f>
        <v>2466.6</v>
      </c>
      <c r="G257" s="357">
        <v>0</v>
      </c>
      <c r="H257" s="390"/>
      <c r="I257" s="382"/>
      <c r="J257" s="382"/>
      <c r="K257" s="382"/>
      <c r="L257" s="382"/>
      <c r="M257" s="347"/>
      <c r="N257" s="362"/>
      <c r="O257" s="363"/>
      <c r="P257" s="357">
        <v>0</v>
      </c>
      <c r="Q257" s="38"/>
    </row>
    <row r="258" spans="1:18" ht="20.100000000000001" customHeight="1" x14ac:dyDescent="0.3">
      <c r="A258" s="1830"/>
      <c r="B258" s="350" t="s">
        <v>126</v>
      </c>
      <c r="C258" s="357">
        <f>C257/C256*100</f>
        <v>67.578082191780823</v>
      </c>
      <c r="D258" s="357">
        <v>0</v>
      </c>
      <c r="E258" s="357">
        <v>0</v>
      </c>
      <c r="F258" s="357">
        <f>F257/F256*100</f>
        <v>67.578082191780823</v>
      </c>
      <c r="G258" s="357">
        <v>0</v>
      </c>
      <c r="H258" s="390"/>
      <c r="I258" s="382"/>
      <c r="J258" s="382"/>
      <c r="K258" s="382"/>
      <c r="L258" s="382"/>
      <c r="M258" s="347"/>
      <c r="N258" s="362"/>
      <c r="O258" s="363"/>
      <c r="P258" s="357">
        <v>0</v>
      </c>
      <c r="Q258" s="38"/>
    </row>
    <row r="259" spans="1:18" ht="22.5" customHeight="1" x14ac:dyDescent="0.25">
      <c r="A259" s="1843" t="s">
        <v>262</v>
      </c>
      <c r="B259" s="344" t="s">
        <v>263</v>
      </c>
      <c r="C259" s="375">
        <f>D259+E259+F259+G259+P259</f>
        <v>1373970.8999999997</v>
      </c>
      <c r="D259" s="375">
        <f t="shared" ref="D259:O259" si="65">D262+D265+D268</f>
        <v>88910.44</v>
      </c>
      <c r="E259" s="375">
        <f t="shared" si="65"/>
        <v>67711.08</v>
      </c>
      <c r="F259" s="375">
        <f t="shared" si="65"/>
        <v>1186695.4899999998</v>
      </c>
      <c r="G259" s="375">
        <f t="shared" si="65"/>
        <v>25129.149999999998</v>
      </c>
      <c r="H259" s="375">
        <f t="shared" si="65"/>
        <v>0</v>
      </c>
      <c r="I259" s="375">
        <f t="shared" si="65"/>
        <v>0</v>
      </c>
      <c r="J259" s="375">
        <f t="shared" si="65"/>
        <v>0</v>
      </c>
      <c r="K259" s="375">
        <f t="shared" si="65"/>
        <v>0</v>
      </c>
      <c r="L259" s="375">
        <f t="shared" si="65"/>
        <v>0</v>
      </c>
      <c r="M259" s="375">
        <f t="shared" si="65"/>
        <v>0</v>
      </c>
      <c r="N259" s="375">
        <f t="shared" si="65"/>
        <v>0</v>
      </c>
      <c r="O259" s="375">
        <f t="shared" si="65"/>
        <v>0</v>
      </c>
      <c r="P259" s="375">
        <f>P262+P265+P268</f>
        <v>5524.74</v>
      </c>
      <c r="Q259" s="38"/>
      <c r="R259" s="40"/>
    </row>
    <row r="260" spans="1:18" ht="20.100000000000001" customHeight="1" x14ac:dyDescent="0.25">
      <c r="A260" s="1843"/>
      <c r="B260" s="350" t="s">
        <v>125</v>
      </c>
      <c r="C260" s="375">
        <f>D260+E260+F260+G260+P260</f>
        <v>1354873.32</v>
      </c>
      <c r="D260" s="375">
        <f>88910.4++D266+D269</f>
        <v>88910.399999999994</v>
      </c>
      <c r="E260" s="375">
        <f>51363.7+E266+14914.8</f>
        <v>66278.5</v>
      </c>
      <c r="F260" s="375">
        <f>431925.7+729318+7821.1</f>
        <v>1169064.8</v>
      </c>
      <c r="G260" s="375">
        <f t="shared" ref="G260:O260" si="66">G263+G266+G269</f>
        <v>25129.019999999997</v>
      </c>
      <c r="H260" s="375">
        <f t="shared" si="66"/>
        <v>0</v>
      </c>
      <c r="I260" s="375">
        <f t="shared" si="66"/>
        <v>0</v>
      </c>
      <c r="J260" s="375">
        <f t="shared" si="66"/>
        <v>0</v>
      </c>
      <c r="K260" s="375">
        <f t="shared" si="66"/>
        <v>0</v>
      </c>
      <c r="L260" s="375">
        <f t="shared" si="66"/>
        <v>0</v>
      </c>
      <c r="M260" s="375">
        <f t="shared" si="66"/>
        <v>0</v>
      </c>
      <c r="N260" s="375">
        <f t="shared" si="66"/>
        <v>0</v>
      </c>
      <c r="O260" s="375">
        <f t="shared" si="66"/>
        <v>0</v>
      </c>
      <c r="P260" s="375">
        <f>5490.6+P266+P269</f>
        <v>5490.6</v>
      </c>
      <c r="Q260" s="38"/>
    </row>
    <row r="261" spans="1:18" ht="20.100000000000001" customHeight="1" x14ac:dyDescent="0.25">
      <c r="A261" s="1843"/>
      <c r="B261" s="350" t="s">
        <v>126</v>
      </c>
      <c r="C261" s="375">
        <f>C260/C259*100</f>
        <v>98.610044797892044</v>
      </c>
      <c r="D261" s="375">
        <f>D260/D259*100</f>
        <v>99.999955010907598</v>
      </c>
      <c r="E261" s="375">
        <f>E260/E259*100</f>
        <v>97.884275365272572</v>
      </c>
      <c r="F261" s="375">
        <f>F260/F259*100</f>
        <v>98.514303783188751</v>
      </c>
      <c r="G261" s="375">
        <f>G260/G259*100</f>
        <v>99.999482672513778</v>
      </c>
      <c r="H261" s="375" t="e">
        <f t="shared" ref="H261:P261" si="67">H260/H259*100</f>
        <v>#DIV/0!</v>
      </c>
      <c r="I261" s="375" t="e">
        <f t="shared" si="67"/>
        <v>#DIV/0!</v>
      </c>
      <c r="J261" s="375" t="e">
        <f t="shared" si="67"/>
        <v>#DIV/0!</v>
      </c>
      <c r="K261" s="375" t="e">
        <f t="shared" si="67"/>
        <v>#DIV/0!</v>
      </c>
      <c r="L261" s="375" t="e">
        <f t="shared" si="67"/>
        <v>#DIV/0!</v>
      </c>
      <c r="M261" s="375" t="e">
        <f t="shared" si="67"/>
        <v>#DIV/0!</v>
      </c>
      <c r="N261" s="375" t="e">
        <f t="shared" si="67"/>
        <v>#DIV/0!</v>
      </c>
      <c r="O261" s="375" t="e">
        <f t="shared" si="67"/>
        <v>#DIV/0!</v>
      </c>
      <c r="P261" s="375">
        <f t="shared" si="67"/>
        <v>99.38205236807525</v>
      </c>
      <c r="Q261" s="38"/>
    </row>
    <row r="262" spans="1:18" ht="21" customHeight="1" x14ac:dyDescent="0.3">
      <c r="A262" s="1830" t="s">
        <v>264</v>
      </c>
      <c r="B262" s="356" t="s">
        <v>265</v>
      </c>
      <c r="C262" s="357">
        <f>D262+E262+F262+G262+P262</f>
        <v>589454.03999999992</v>
      </c>
      <c r="D262" s="357">
        <f>'ФСКГС '!D90</f>
        <v>88910.44</v>
      </c>
      <c r="E262" s="357">
        <v>52796.33</v>
      </c>
      <c r="F262" s="357">
        <f>'ФСКГС '!D92</f>
        <v>442222.52999999991</v>
      </c>
      <c r="G262" s="357">
        <f>0</f>
        <v>0</v>
      </c>
      <c r="H262" s="365"/>
      <c r="I262" s="366"/>
      <c r="J262" s="366"/>
      <c r="K262" s="366"/>
      <c r="L262" s="366"/>
      <c r="M262" s="364"/>
      <c r="N262" s="367"/>
      <c r="O262" s="393"/>
      <c r="P262" s="357">
        <f>'ФСКГС '!D93</f>
        <v>5524.74</v>
      </c>
    </row>
    <row r="263" spans="1:18" ht="20.100000000000001" customHeight="1" x14ac:dyDescent="0.3">
      <c r="A263" s="1830"/>
      <c r="B263" s="350" t="s">
        <v>125</v>
      </c>
      <c r="C263" s="357">
        <f>D263+E263+F263+G263+P263</f>
        <v>577690.47000000009</v>
      </c>
      <c r="D263" s="357">
        <f>'ФСКГС '!H90</f>
        <v>88910.43</v>
      </c>
      <c r="E263" s="357">
        <f>'ФСКГС '!H91</f>
        <v>51363.700000000004</v>
      </c>
      <c r="F263" s="357">
        <f>'ФСКГС '!H92</f>
        <v>431925.7300000001</v>
      </c>
      <c r="G263" s="357">
        <f>0</f>
        <v>0</v>
      </c>
      <c r="H263" s="365"/>
      <c r="I263" s="366"/>
      <c r="J263" s="366"/>
      <c r="K263" s="366"/>
      <c r="L263" s="366"/>
      <c r="M263" s="364"/>
      <c r="N263" s="367"/>
      <c r="O263" s="393"/>
      <c r="P263" s="357">
        <f>'ФСКГС '!H93</f>
        <v>5490.61</v>
      </c>
    </row>
    <row r="264" spans="1:18" ht="20.100000000000001" customHeight="1" x14ac:dyDescent="0.25">
      <c r="A264" s="1830"/>
      <c r="B264" s="350" t="s">
        <v>126</v>
      </c>
      <c r="C264" s="357">
        <f>C263/C262*100</f>
        <v>98.004327869226273</v>
      </c>
      <c r="D264" s="357">
        <f t="shared" ref="D264:P264" si="68">D263/D262*100</f>
        <v>99.999988752726892</v>
      </c>
      <c r="E264" s="357">
        <f t="shared" si="68"/>
        <v>97.286496997045063</v>
      </c>
      <c r="F264" s="357">
        <f t="shared" si="68"/>
        <v>97.671579509981129</v>
      </c>
      <c r="G264" s="357">
        <v>0</v>
      </c>
      <c r="H264" s="357" t="e">
        <f t="shared" si="68"/>
        <v>#DIV/0!</v>
      </c>
      <c r="I264" s="357" t="e">
        <f t="shared" si="68"/>
        <v>#DIV/0!</v>
      </c>
      <c r="J264" s="357" t="e">
        <f t="shared" si="68"/>
        <v>#DIV/0!</v>
      </c>
      <c r="K264" s="357" t="e">
        <f t="shared" si="68"/>
        <v>#DIV/0!</v>
      </c>
      <c r="L264" s="357" t="e">
        <f t="shared" si="68"/>
        <v>#DIV/0!</v>
      </c>
      <c r="M264" s="357" t="e">
        <f t="shared" si="68"/>
        <v>#DIV/0!</v>
      </c>
      <c r="N264" s="357" t="e">
        <f t="shared" si="68"/>
        <v>#DIV/0!</v>
      </c>
      <c r="O264" s="357" t="e">
        <f t="shared" si="68"/>
        <v>#DIV/0!</v>
      </c>
      <c r="P264" s="357">
        <f t="shared" si="68"/>
        <v>99.382233372068185</v>
      </c>
    </row>
    <row r="265" spans="1:18" ht="22.5" customHeight="1" x14ac:dyDescent="0.3">
      <c r="A265" s="1830" t="s">
        <v>266</v>
      </c>
      <c r="B265" s="356" t="s">
        <v>267</v>
      </c>
      <c r="C265" s="357">
        <f>D265+E265+F265+G265+P265</f>
        <v>736651.81</v>
      </c>
      <c r="D265" s="357">
        <v>0</v>
      </c>
      <c r="E265" s="357">
        <v>0</v>
      </c>
      <c r="F265" s="357">
        <f>'ФСКГС '!D112</f>
        <v>736651.81</v>
      </c>
      <c r="G265" s="357">
        <v>0</v>
      </c>
      <c r="H265" s="365"/>
      <c r="I265" s="366"/>
      <c r="J265" s="366"/>
      <c r="K265" s="366"/>
      <c r="L265" s="366"/>
      <c r="M265" s="364"/>
      <c r="N265" s="367"/>
      <c r="O265" s="393"/>
      <c r="P265" s="357">
        <v>0</v>
      </c>
    </row>
    <row r="266" spans="1:18" ht="20.100000000000001" customHeight="1" x14ac:dyDescent="0.3">
      <c r="A266" s="1830"/>
      <c r="B266" s="350" t="s">
        <v>125</v>
      </c>
      <c r="C266" s="357">
        <f>D266+E266+F266+G266+P266</f>
        <v>729317.96</v>
      </c>
      <c r="D266" s="357">
        <v>0</v>
      </c>
      <c r="E266" s="357">
        <v>0</v>
      </c>
      <c r="F266" s="357">
        <f>'ФСКГС '!H112</f>
        <v>729317.96</v>
      </c>
      <c r="G266" s="357">
        <v>0</v>
      </c>
      <c r="H266" s="365"/>
      <c r="I266" s="366"/>
      <c r="J266" s="366"/>
      <c r="K266" s="366"/>
      <c r="L266" s="366"/>
      <c r="M266" s="364"/>
      <c r="N266" s="367"/>
      <c r="O266" s="393"/>
      <c r="P266" s="357">
        <v>0</v>
      </c>
    </row>
    <row r="267" spans="1:18" ht="20.100000000000001" customHeight="1" x14ac:dyDescent="0.3">
      <c r="A267" s="1830"/>
      <c r="B267" s="350" t="s">
        <v>126</v>
      </c>
      <c r="C267" s="357">
        <f>C266/C265*100</f>
        <v>99.004434673146307</v>
      </c>
      <c r="D267" s="357">
        <f>0</f>
        <v>0</v>
      </c>
      <c r="E267" s="357">
        <f>0</f>
        <v>0</v>
      </c>
      <c r="F267" s="357">
        <f>F266/F265*100</f>
        <v>99.004434673146307</v>
      </c>
      <c r="G267" s="357">
        <f>0</f>
        <v>0</v>
      </c>
      <c r="H267" s="390"/>
      <c r="I267" s="382"/>
      <c r="J267" s="382"/>
      <c r="K267" s="382"/>
      <c r="L267" s="382"/>
      <c r="M267" s="347"/>
      <c r="N267" s="362"/>
      <c r="O267" s="363"/>
      <c r="P267" s="357">
        <f>0</f>
        <v>0</v>
      </c>
    </row>
    <row r="268" spans="1:18" ht="36" customHeight="1" x14ac:dyDescent="0.3">
      <c r="A268" s="1830" t="s">
        <v>268</v>
      </c>
      <c r="B268" s="356" t="s">
        <v>269</v>
      </c>
      <c r="C268" s="395">
        <f>D268+E268+F268+G268+P268</f>
        <v>47865.05</v>
      </c>
      <c r="D268" s="357">
        <v>0</v>
      </c>
      <c r="E268" s="357">
        <f>'ФСКГС '!D148</f>
        <v>14914.75</v>
      </c>
      <c r="F268" s="357">
        <f>'ФСКГС '!D149</f>
        <v>7821.15</v>
      </c>
      <c r="G268" s="357">
        <f>'ФСКГС '!D150</f>
        <v>25129.149999999998</v>
      </c>
      <c r="H268" s="364"/>
      <c r="I268" s="364"/>
      <c r="J268" s="364"/>
      <c r="K268" s="364"/>
      <c r="L268" s="364"/>
      <c r="M268" s="364"/>
      <c r="N268" s="364"/>
      <c r="O268" s="393"/>
      <c r="P268" s="357">
        <f>0</f>
        <v>0</v>
      </c>
    </row>
    <row r="269" spans="1:18" ht="20.100000000000001" customHeight="1" x14ac:dyDescent="0.3">
      <c r="A269" s="1830"/>
      <c r="B269" s="350" t="s">
        <v>125</v>
      </c>
      <c r="C269" s="395">
        <f>D269+E269+F269+G269+P269</f>
        <v>47864.789999999994</v>
      </c>
      <c r="D269" s="357">
        <v>0</v>
      </c>
      <c r="E269" s="357">
        <f>'ФСКГС '!H148</f>
        <v>14914.67</v>
      </c>
      <c r="F269" s="357">
        <f>'ФСКГС '!H149</f>
        <v>7821.1</v>
      </c>
      <c r="G269" s="357">
        <f>'ФСКГС '!H150</f>
        <v>25129.019999999997</v>
      </c>
      <c r="H269" s="364"/>
      <c r="I269" s="364"/>
      <c r="J269" s="364"/>
      <c r="K269" s="364"/>
      <c r="L269" s="364"/>
      <c r="M269" s="364"/>
      <c r="N269" s="364"/>
      <c r="O269" s="393"/>
      <c r="P269" s="357">
        <f>0</f>
        <v>0</v>
      </c>
    </row>
    <row r="270" spans="1:18" ht="20.100000000000001" customHeight="1" x14ac:dyDescent="0.25">
      <c r="A270" s="1830"/>
      <c r="B270" s="350" t="s">
        <v>126</v>
      </c>
      <c r="C270" s="357">
        <f>C269/C268*100</f>
        <v>99.999456806166492</v>
      </c>
      <c r="D270" s="357">
        <f>0</f>
        <v>0</v>
      </c>
      <c r="E270" s="357">
        <f>E269/E268*100</f>
        <v>99.99946361823028</v>
      </c>
      <c r="F270" s="357">
        <f>F269/F268*100</f>
        <v>99.999360707824309</v>
      </c>
      <c r="G270" s="357">
        <f>G269/G268*100</f>
        <v>99.999482672513778</v>
      </c>
      <c r="H270" s="357" t="e">
        <f t="shared" ref="H270:O270" si="69">H269/H268*100</f>
        <v>#DIV/0!</v>
      </c>
      <c r="I270" s="357" t="e">
        <f t="shared" si="69"/>
        <v>#DIV/0!</v>
      </c>
      <c r="J270" s="357" t="e">
        <f t="shared" si="69"/>
        <v>#DIV/0!</v>
      </c>
      <c r="K270" s="357" t="e">
        <f t="shared" si="69"/>
        <v>#DIV/0!</v>
      </c>
      <c r="L270" s="357" t="e">
        <f t="shared" si="69"/>
        <v>#DIV/0!</v>
      </c>
      <c r="M270" s="357" t="e">
        <f t="shared" si="69"/>
        <v>#DIV/0!</v>
      </c>
      <c r="N270" s="357" t="e">
        <f t="shared" si="69"/>
        <v>#DIV/0!</v>
      </c>
      <c r="O270" s="357" t="e">
        <f t="shared" si="69"/>
        <v>#DIV/0!</v>
      </c>
      <c r="P270" s="357">
        <f>0</f>
        <v>0</v>
      </c>
    </row>
    <row r="271" spans="1:18" ht="24" customHeight="1" x14ac:dyDescent="0.3">
      <c r="A271" s="1843" t="s">
        <v>270</v>
      </c>
      <c r="B271" s="377" t="s">
        <v>271</v>
      </c>
      <c r="C271" s="375">
        <f>D271+E271+F271+G271</f>
        <v>2539140.31</v>
      </c>
      <c r="D271" s="375">
        <v>0</v>
      </c>
      <c r="E271" s="375">
        <f>E274+E277</f>
        <v>144838.62</v>
      </c>
      <c r="F271" s="375">
        <f>F274+F277</f>
        <v>277301.69</v>
      </c>
      <c r="G271" s="375">
        <f t="shared" ref="G271:G272" si="70">G274</f>
        <v>2117000</v>
      </c>
      <c r="H271" s="365"/>
      <c r="I271" s="366"/>
      <c r="J271" s="366"/>
      <c r="K271" s="366"/>
      <c r="L271" s="366"/>
      <c r="M271" s="364"/>
      <c r="N271" s="367"/>
      <c r="O271" s="393"/>
      <c r="P271" s="375">
        <v>0</v>
      </c>
      <c r="Q271" s="38"/>
    </row>
    <row r="272" spans="1:18" ht="20.100000000000001" customHeight="1" x14ac:dyDescent="0.3">
      <c r="A272" s="1843"/>
      <c r="B272" s="350" t="s">
        <v>125</v>
      </c>
      <c r="C272" s="375">
        <f>C275+C278</f>
        <v>1181123.23</v>
      </c>
      <c r="D272" s="375">
        <v>0</v>
      </c>
      <c r="E272" s="375">
        <f>E275+E278</f>
        <v>144828.6</v>
      </c>
      <c r="F272" s="375">
        <f>F275+F278</f>
        <v>242494.63</v>
      </c>
      <c r="G272" s="375">
        <f t="shared" si="70"/>
        <v>793800</v>
      </c>
      <c r="H272" s="365"/>
      <c r="I272" s="366"/>
      <c r="J272" s="366"/>
      <c r="K272" s="366"/>
      <c r="L272" s="366"/>
      <c r="M272" s="364"/>
      <c r="N272" s="367"/>
      <c r="O272" s="393"/>
      <c r="P272" s="375">
        <v>0</v>
      </c>
      <c r="Q272" s="38"/>
    </row>
    <row r="273" spans="1:21" ht="20.100000000000001" customHeight="1" x14ac:dyDescent="0.3">
      <c r="A273" s="1843"/>
      <c r="B273" s="350" t="s">
        <v>126</v>
      </c>
      <c r="C273" s="394">
        <f>C272/C271*100</f>
        <v>46.516658624509013</v>
      </c>
      <c r="D273" s="394">
        <v>0</v>
      </c>
      <c r="E273" s="394">
        <f>E272/E271*100</f>
        <v>99.993081955627588</v>
      </c>
      <c r="F273" s="394">
        <f>F272/F271*100</f>
        <v>87.447945232501112</v>
      </c>
      <c r="G273" s="394">
        <f>G272/G271*100</f>
        <v>37.496457250826644</v>
      </c>
      <c r="H273" s="390"/>
      <c r="I273" s="382"/>
      <c r="J273" s="382"/>
      <c r="K273" s="382"/>
      <c r="L273" s="382"/>
      <c r="M273" s="347"/>
      <c r="N273" s="362"/>
      <c r="O273" s="363"/>
      <c r="P273" s="394">
        <v>0</v>
      </c>
      <c r="Q273" s="38"/>
    </row>
    <row r="274" spans="1:21" ht="30" customHeight="1" x14ac:dyDescent="0.3">
      <c r="A274" s="1830" t="s">
        <v>272</v>
      </c>
      <c r="B274" s="353" t="s">
        <v>273</v>
      </c>
      <c r="C274" s="357">
        <f>E274+F274+G274+P274+D274</f>
        <v>2387755.79</v>
      </c>
      <c r="D274" s="357">
        <v>0</v>
      </c>
      <c r="E274" s="357">
        <f>строительство!D33</f>
        <v>92822.44</v>
      </c>
      <c r="F274" s="357">
        <f>строительство!D34</f>
        <v>177933.35</v>
      </c>
      <c r="G274" s="357">
        <f>строительство!D35</f>
        <v>2117000</v>
      </c>
      <c r="H274" s="365"/>
      <c r="I274" s="366"/>
      <c r="J274" s="366"/>
      <c r="K274" s="366"/>
      <c r="L274" s="366"/>
      <c r="M274" s="364"/>
      <c r="N274" s="367"/>
      <c r="O274" s="393"/>
      <c r="P274" s="357">
        <v>0</v>
      </c>
      <c r="Q274" s="38"/>
    </row>
    <row r="275" spans="1:21" ht="20.100000000000001" customHeight="1" x14ac:dyDescent="0.3">
      <c r="A275" s="1830"/>
      <c r="B275" s="350" t="s">
        <v>125</v>
      </c>
      <c r="C275" s="357">
        <f>D275+E275+F275+G275+P275</f>
        <v>1029763.53</v>
      </c>
      <c r="D275" s="357">
        <v>0</v>
      </c>
      <c r="E275" s="357">
        <f>строительство!E33</f>
        <v>92818.3</v>
      </c>
      <c r="F275" s="357">
        <f>строительство!E34</f>
        <v>143145.23000000001</v>
      </c>
      <c r="G275" s="357">
        <f>строительство!E35</f>
        <v>793800</v>
      </c>
      <c r="H275" s="365"/>
      <c r="I275" s="366"/>
      <c r="J275" s="366"/>
      <c r="K275" s="366"/>
      <c r="L275" s="366"/>
      <c r="M275" s="364"/>
      <c r="N275" s="367"/>
      <c r="O275" s="393"/>
      <c r="P275" s="357">
        <v>0</v>
      </c>
      <c r="Q275" s="38"/>
    </row>
    <row r="276" spans="1:21" ht="20.100000000000001" customHeight="1" x14ac:dyDescent="0.3">
      <c r="A276" s="1830"/>
      <c r="B276" s="350" t="s">
        <v>126</v>
      </c>
      <c r="C276" s="395">
        <f>C275/C274*100</f>
        <v>43.126836266618376</v>
      </c>
      <c r="D276" s="395">
        <v>0</v>
      </c>
      <c r="E276" s="395">
        <f>E275/E274*100</f>
        <v>99.995539871608628</v>
      </c>
      <c r="F276" s="395">
        <f>F275/F274*100</f>
        <v>80.448791640240586</v>
      </c>
      <c r="G276" s="395">
        <f>G275/G274*100</f>
        <v>37.496457250826644</v>
      </c>
      <c r="H276" s="390"/>
      <c r="I276" s="382"/>
      <c r="J276" s="382"/>
      <c r="K276" s="382"/>
      <c r="L276" s="382"/>
      <c r="M276" s="347"/>
      <c r="N276" s="362"/>
      <c r="O276" s="363"/>
      <c r="P276" s="395">
        <v>0</v>
      </c>
      <c r="Q276" s="38"/>
    </row>
    <row r="277" spans="1:21" ht="36.75" customHeight="1" x14ac:dyDescent="0.3">
      <c r="A277" s="1830" t="s">
        <v>274</v>
      </c>
      <c r="B277" s="353" t="s">
        <v>275</v>
      </c>
      <c r="C277" s="357">
        <f>E277+F277</f>
        <v>151384.51999999999</v>
      </c>
      <c r="D277" s="357">
        <v>0</v>
      </c>
      <c r="E277" s="357">
        <f>строительство!D46</f>
        <v>52016.18</v>
      </c>
      <c r="F277" s="357">
        <f>строительство!D47</f>
        <v>99368.34</v>
      </c>
      <c r="G277" s="357">
        <v>0</v>
      </c>
      <c r="H277" s="365"/>
      <c r="I277" s="366"/>
      <c r="J277" s="366"/>
      <c r="K277" s="366"/>
      <c r="L277" s="366"/>
      <c r="M277" s="364"/>
      <c r="N277" s="367"/>
      <c r="O277" s="393"/>
      <c r="P277" s="357">
        <v>0</v>
      </c>
      <c r="Q277" s="38"/>
    </row>
    <row r="278" spans="1:21" ht="20.100000000000001" customHeight="1" x14ac:dyDescent="0.3">
      <c r="A278" s="1830"/>
      <c r="B278" s="350" t="s">
        <v>125</v>
      </c>
      <c r="C278" s="357">
        <f>D278+E278+F278</f>
        <v>151359.70000000001</v>
      </c>
      <c r="D278" s="357">
        <v>0</v>
      </c>
      <c r="E278" s="357">
        <f>строительство!E46</f>
        <v>52010.3</v>
      </c>
      <c r="F278" s="357">
        <f>строительство!E47</f>
        <v>99349.4</v>
      </c>
      <c r="G278" s="357">
        <v>0</v>
      </c>
      <c r="H278" s="365"/>
      <c r="I278" s="366"/>
      <c r="J278" s="366"/>
      <c r="K278" s="366"/>
      <c r="L278" s="366"/>
      <c r="M278" s="364"/>
      <c r="N278" s="367"/>
      <c r="O278" s="393"/>
      <c r="P278" s="357">
        <v>0</v>
      </c>
      <c r="Q278" s="38"/>
    </row>
    <row r="279" spans="1:21" ht="20.100000000000001" customHeight="1" x14ac:dyDescent="0.3">
      <c r="A279" s="1830"/>
      <c r="B279" s="350" t="s">
        <v>126</v>
      </c>
      <c r="C279" s="395">
        <f t="shared" ref="C279" si="71">C278/C277*100</f>
        <v>99.98360466446637</v>
      </c>
      <c r="D279" s="395">
        <v>0</v>
      </c>
      <c r="E279" s="395">
        <f>E278/E277*100</f>
        <v>99.988695825029822</v>
      </c>
      <c r="F279" s="395">
        <f>F278/F277*100</f>
        <v>99.980939603096914</v>
      </c>
      <c r="G279" s="395">
        <v>0</v>
      </c>
      <c r="H279" s="390"/>
      <c r="I279" s="382"/>
      <c r="J279" s="382"/>
      <c r="K279" s="382"/>
      <c r="L279" s="382"/>
      <c r="M279" s="347"/>
      <c r="N279" s="362"/>
      <c r="O279" s="363"/>
      <c r="P279" s="395">
        <v>0</v>
      </c>
      <c r="Q279" s="38"/>
    </row>
    <row r="280" spans="1:21" ht="21.75" customHeight="1" x14ac:dyDescent="0.25">
      <c r="A280" s="1841" t="s">
        <v>276</v>
      </c>
      <c r="B280" s="368" t="s">
        <v>277</v>
      </c>
      <c r="C280" s="369">
        <f>D280+E280+F280+G280</f>
        <v>17417.7</v>
      </c>
      <c r="D280" s="369">
        <f>D283</f>
        <v>0</v>
      </c>
      <c r="E280" s="369">
        <f t="shared" ref="E280:P280" si="72">E283</f>
        <v>0</v>
      </c>
      <c r="F280" s="369">
        <f t="shared" si="72"/>
        <v>17417.7</v>
      </c>
      <c r="G280" s="369">
        <f t="shared" si="72"/>
        <v>0</v>
      </c>
      <c r="H280" s="369">
        <f t="shared" si="72"/>
        <v>0</v>
      </c>
      <c r="I280" s="369">
        <f t="shared" si="72"/>
        <v>0</v>
      </c>
      <c r="J280" s="369">
        <f t="shared" si="72"/>
        <v>0</v>
      </c>
      <c r="K280" s="369">
        <f t="shared" si="72"/>
        <v>0</v>
      </c>
      <c r="L280" s="369">
        <f t="shared" si="72"/>
        <v>0</v>
      </c>
      <c r="M280" s="369">
        <f t="shared" si="72"/>
        <v>0</v>
      </c>
      <c r="N280" s="369">
        <f t="shared" si="72"/>
        <v>0</v>
      </c>
      <c r="O280" s="369">
        <f t="shared" si="72"/>
        <v>0</v>
      </c>
      <c r="P280" s="369">
        <f t="shared" si="72"/>
        <v>0</v>
      </c>
      <c r="Q280" s="38"/>
    </row>
    <row r="281" spans="1:21" ht="20.100000000000001" customHeight="1" x14ac:dyDescent="0.25">
      <c r="A281" s="1841"/>
      <c r="B281" s="371" t="s">
        <v>125</v>
      </c>
      <c r="C281" s="369">
        <f>D281+E281+F281+G281</f>
        <v>17417.7</v>
      </c>
      <c r="D281" s="369">
        <f>D284</f>
        <v>0</v>
      </c>
      <c r="E281" s="369">
        <f t="shared" ref="E281:P281" si="73">E284</f>
        <v>0</v>
      </c>
      <c r="F281" s="369">
        <f t="shared" si="73"/>
        <v>17417.7</v>
      </c>
      <c r="G281" s="369">
        <f t="shared" si="73"/>
        <v>0</v>
      </c>
      <c r="H281" s="369">
        <f t="shared" si="73"/>
        <v>0</v>
      </c>
      <c r="I281" s="369">
        <f t="shared" si="73"/>
        <v>0</v>
      </c>
      <c r="J281" s="369">
        <f t="shared" si="73"/>
        <v>0</v>
      </c>
      <c r="K281" s="369">
        <f t="shared" si="73"/>
        <v>0</v>
      </c>
      <c r="L281" s="369">
        <f t="shared" si="73"/>
        <v>0</v>
      </c>
      <c r="M281" s="369">
        <f t="shared" si="73"/>
        <v>0</v>
      </c>
      <c r="N281" s="369">
        <f t="shared" si="73"/>
        <v>0</v>
      </c>
      <c r="O281" s="369">
        <f t="shared" si="73"/>
        <v>0</v>
      </c>
      <c r="P281" s="369">
        <f t="shared" si="73"/>
        <v>0</v>
      </c>
      <c r="Q281" s="38"/>
    </row>
    <row r="282" spans="1:21" ht="20.100000000000001" customHeight="1" x14ac:dyDescent="0.3">
      <c r="A282" s="1841"/>
      <c r="B282" s="371" t="s">
        <v>126</v>
      </c>
      <c r="C282" s="369">
        <f>C281/C280*100</f>
        <v>100</v>
      </c>
      <c r="D282" s="369">
        <v>0</v>
      </c>
      <c r="E282" s="369">
        <v>0</v>
      </c>
      <c r="F282" s="369">
        <f>F281/F280*100</f>
        <v>100</v>
      </c>
      <c r="G282" s="369">
        <v>0</v>
      </c>
      <c r="H282" s="390"/>
      <c r="I282" s="382"/>
      <c r="J282" s="382"/>
      <c r="K282" s="382"/>
      <c r="L282" s="382"/>
      <c r="M282" s="347"/>
      <c r="N282" s="362"/>
      <c r="O282" s="363"/>
      <c r="P282" s="369">
        <v>0</v>
      </c>
      <c r="Q282" s="38"/>
    </row>
    <row r="283" spans="1:21" ht="42.75" customHeight="1" x14ac:dyDescent="0.3">
      <c r="A283" s="1839" t="s">
        <v>278</v>
      </c>
      <c r="B283" s="316" t="s">
        <v>804</v>
      </c>
      <c r="C283" s="373">
        <f>D283+E283+F283+G283</f>
        <v>17417.7</v>
      </c>
      <c r="D283" s="373">
        <f>'Переселение '!D31</f>
        <v>0</v>
      </c>
      <c r="E283" s="373">
        <f>'Переселение '!D37</f>
        <v>0</v>
      </c>
      <c r="F283" s="373">
        <f>'Переселение '!D38</f>
        <v>17417.7</v>
      </c>
      <c r="G283" s="373">
        <f>'Переселение '!D39</f>
        <v>0</v>
      </c>
      <c r="H283" s="390"/>
      <c r="I283" s="382"/>
      <c r="J283" s="382"/>
      <c r="K283" s="382"/>
      <c r="L283" s="382"/>
      <c r="M283" s="347"/>
      <c r="N283" s="362"/>
      <c r="O283" s="363"/>
      <c r="P283" s="373">
        <f>0</f>
        <v>0</v>
      </c>
      <c r="Q283" s="38"/>
    </row>
    <row r="284" spans="1:21" ht="20.100000000000001" customHeight="1" x14ac:dyDescent="0.3">
      <c r="A284" s="1839"/>
      <c r="B284" s="371" t="s">
        <v>125</v>
      </c>
      <c r="C284" s="373">
        <f>D284+E284+F284+G284</f>
        <v>17417.7</v>
      </c>
      <c r="D284" s="373">
        <f>'Переселение '!H36</f>
        <v>0</v>
      </c>
      <c r="E284" s="373">
        <f>'Переселение '!H37</f>
        <v>0</v>
      </c>
      <c r="F284" s="373">
        <f>'Переселение '!H38</f>
        <v>17417.7</v>
      </c>
      <c r="G284" s="373">
        <f>'Переселение '!H39</f>
        <v>0</v>
      </c>
      <c r="H284" s="390"/>
      <c r="I284" s="382"/>
      <c r="J284" s="382"/>
      <c r="K284" s="382"/>
      <c r="L284" s="382"/>
      <c r="M284" s="347"/>
      <c r="N284" s="362"/>
      <c r="O284" s="363"/>
      <c r="P284" s="373">
        <f>0</f>
        <v>0</v>
      </c>
      <c r="Q284" s="38"/>
    </row>
    <row r="285" spans="1:21" ht="20.100000000000001" customHeight="1" x14ac:dyDescent="0.3">
      <c r="A285" s="1839"/>
      <c r="B285" s="371" t="s">
        <v>126</v>
      </c>
      <c r="C285" s="373">
        <f>C284/C283*100</f>
        <v>100</v>
      </c>
      <c r="D285" s="373">
        <v>0</v>
      </c>
      <c r="E285" s="373">
        <v>0</v>
      </c>
      <c r="F285" s="373">
        <f>F284/F283*100</f>
        <v>100</v>
      </c>
      <c r="G285" s="373">
        <v>0</v>
      </c>
      <c r="H285" s="390"/>
      <c r="I285" s="382"/>
      <c r="J285" s="382"/>
      <c r="K285" s="382"/>
      <c r="L285" s="382"/>
      <c r="M285" s="347"/>
      <c r="N285" s="362"/>
      <c r="O285" s="363"/>
      <c r="P285" s="373">
        <v>0</v>
      </c>
      <c r="Q285" s="38"/>
    </row>
    <row r="286" spans="1:21" ht="21" customHeight="1" x14ac:dyDescent="0.25">
      <c r="A286" s="1838"/>
      <c r="B286" s="396" t="s">
        <v>279</v>
      </c>
      <c r="C286" s="369">
        <f>D286+E286+F286+G286+P286</f>
        <v>16385385.299999999</v>
      </c>
      <c r="D286" s="369">
        <v>415238.9</v>
      </c>
      <c r="E286" s="369">
        <v>5370864.5999999996</v>
      </c>
      <c r="F286" s="369">
        <v>7808123.0999999996</v>
      </c>
      <c r="G286" s="369">
        <v>2785634</v>
      </c>
      <c r="H286" s="369" t="e">
        <v>#REF!</v>
      </c>
      <c r="I286" s="369" t="e">
        <v>#REF!</v>
      </c>
      <c r="J286" s="369" t="e">
        <v>#REF!</v>
      </c>
      <c r="K286" s="369" t="e">
        <v>#REF!</v>
      </c>
      <c r="L286" s="369" t="e">
        <v>#REF!</v>
      </c>
      <c r="M286" s="369" t="e">
        <v>#REF!</v>
      </c>
      <c r="N286" s="369" t="e">
        <v>#REF!</v>
      </c>
      <c r="O286" s="369">
        <v>0</v>
      </c>
      <c r="P286" s="369">
        <v>5524.7</v>
      </c>
      <c r="Q286" s="38"/>
      <c r="R286" s="40"/>
      <c r="T286" s="40"/>
      <c r="U286" s="41"/>
    </row>
    <row r="287" spans="1:21" ht="20.100000000000001" customHeight="1" x14ac:dyDescent="0.25">
      <c r="A287" s="1838"/>
      <c r="B287" s="371" t="s">
        <v>125</v>
      </c>
      <c r="C287" s="369">
        <f>D287+E287+F287+G287+P287</f>
        <v>14601413.51</v>
      </c>
      <c r="D287" s="369">
        <f>D16+D25+D46+D61+D77+D86+D101+D116+D140+D161+D179+D194+D209+D230+D239+D248+D260+D272+D281</f>
        <v>393475.63</v>
      </c>
      <c r="E287" s="369">
        <f t="shared" ref="E287:P287" si="74">E16+E25+E46+E61+E77+E86+E101+E116+E140+E161+E179+E194+E209+E230+E239+E248+E260+E272+E281</f>
        <v>5122595.5100000007</v>
      </c>
      <c r="F287" s="369">
        <f t="shared" si="74"/>
        <v>7617568.8999999994</v>
      </c>
      <c r="G287" s="369">
        <f t="shared" si="74"/>
        <v>1462282.87</v>
      </c>
      <c r="H287" s="369">
        <f t="shared" si="74"/>
        <v>0</v>
      </c>
      <c r="I287" s="369">
        <f t="shared" si="74"/>
        <v>0</v>
      </c>
      <c r="J287" s="369">
        <f t="shared" si="74"/>
        <v>0</v>
      </c>
      <c r="K287" s="369">
        <f t="shared" si="74"/>
        <v>0</v>
      </c>
      <c r="L287" s="369">
        <f t="shared" si="74"/>
        <v>0</v>
      </c>
      <c r="M287" s="369">
        <f t="shared" si="74"/>
        <v>0</v>
      </c>
      <c r="N287" s="369">
        <f t="shared" si="74"/>
        <v>0</v>
      </c>
      <c r="O287" s="369">
        <f t="shared" si="74"/>
        <v>0</v>
      </c>
      <c r="P287" s="369">
        <f t="shared" si="74"/>
        <v>5490.6</v>
      </c>
      <c r="Q287" s="38"/>
      <c r="R287" s="40"/>
      <c r="T287" s="40"/>
    </row>
    <row r="288" spans="1:21" ht="22.5" customHeight="1" x14ac:dyDescent="0.25">
      <c r="A288" s="1838"/>
      <c r="B288" s="371" t="s">
        <v>126</v>
      </c>
      <c r="C288" s="369">
        <f>C287/C286*100</f>
        <v>89.112420871787506</v>
      </c>
      <c r="D288" s="369">
        <f t="shared" ref="D288:O288" si="75">D287/D286*100</f>
        <v>94.75885568524528</v>
      </c>
      <c r="E288" s="369">
        <f t="shared" si="75"/>
        <v>95.377483729528407</v>
      </c>
      <c r="F288" s="369">
        <f t="shared" si="75"/>
        <v>97.559538988313335</v>
      </c>
      <c r="G288" s="369">
        <f t="shared" si="75"/>
        <v>52.493718485630204</v>
      </c>
      <c r="H288" s="369" t="e">
        <f t="shared" si="75"/>
        <v>#REF!</v>
      </c>
      <c r="I288" s="369" t="e">
        <f t="shared" si="75"/>
        <v>#REF!</v>
      </c>
      <c r="J288" s="369" t="e">
        <f t="shared" si="75"/>
        <v>#REF!</v>
      </c>
      <c r="K288" s="369" t="e">
        <f t="shared" si="75"/>
        <v>#REF!</v>
      </c>
      <c r="L288" s="369" t="e">
        <f t="shared" si="75"/>
        <v>#REF!</v>
      </c>
      <c r="M288" s="369" t="e">
        <f t="shared" si="75"/>
        <v>#REF!</v>
      </c>
      <c r="N288" s="369" t="e">
        <f t="shared" si="75"/>
        <v>#REF!</v>
      </c>
      <c r="O288" s="369" t="e">
        <f t="shared" si="75"/>
        <v>#DIV/0!</v>
      </c>
      <c r="P288" s="369">
        <f t="shared" ref="P288" si="76">P287/P286*100</f>
        <v>99.382771915217134</v>
      </c>
    </row>
    <row r="290" spans="6:19" x14ac:dyDescent="0.25">
      <c r="F290" s="41" t="s">
        <v>280</v>
      </c>
      <c r="S290" s="40"/>
    </row>
    <row r="292" spans="6:19" x14ac:dyDescent="0.25">
      <c r="S292" s="40"/>
    </row>
  </sheetData>
  <mergeCells count="106">
    <mergeCell ref="A274:A276"/>
    <mergeCell ref="A277:A279"/>
    <mergeCell ref="A280:A282"/>
    <mergeCell ref="A283:A285"/>
    <mergeCell ref="A286:A288"/>
    <mergeCell ref="A256:A258"/>
    <mergeCell ref="A259:A261"/>
    <mergeCell ref="A262:A264"/>
    <mergeCell ref="A265:A267"/>
    <mergeCell ref="A268:A270"/>
    <mergeCell ref="A271:A273"/>
    <mergeCell ref="A238:A240"/>
    <mergeCell ref="A241:A243"/>
    <mergeCell ref="A244:A246"/>
    <mergeCell ref="A247:A249"/>
    <mergeCell ref="A250:A252"/>
    <mergeCell ref="A253:A255"/>
    <mergeCell ref="A220:A222"/>
    <mergeCell ref="A223:A225"/>
    <mergeCell ref="A226:A228"/>
    <mergeCell ref="A229:A231"/>
    <mergeCell ref="A232:A234"/>
    <mergeCell ref="A235:A237"/>
    <mergeCell ref="A202:A204"/>
    <mergeCell ref="A205:A207"/>
    <mergeCell ref="A208:A210"/>
    <mergeCell ref="A211:A213"/>
    <mergeCell ref="A214:A216"/>
    <mergeCell ref="A217:A219"/>
    <mergeCell ref="A184:A186"/>
    <mergeCell ref="A187:A189"/>
    <mergeCell ref="A190:A192"/>
    <mergeCell ref="A193:A195"/>
    <mergeCell ref="A196:A198"/>
    <mergeCell ref="A199:A201"/>
    <mergeCell ref="A166:A168"/>
    <mergeCell ref="A169:A171"/>
    <mergeCell ref="A172:A174"/>
    <mergeCell ref="A175:A177"/>
    <mergeCell ref="A178:A180"/>
    <mergeCell ref="A181:A183"/>
    <mergeCell ref="A148:A150"/>
    <mergeCell ref="A151:A153"/>
    <mergeCell ref="A154:A156"/>
    <mergeCell ref="A157:A159"/>
    <mergeCell ref="A160:A162"/>
    <mergeCell ref="A163:A165"/>
    <mergeCell ref="A130:A132"/>
    <mergeCell ref="A133:A135"/>
    <mergeCell ref="A136:A138"/>
    <mergeCell ref="A139:A141"/>
    <mergeCell ref="A142:A144"/>
    <mergeCell ref="A145:A147"/>
    <mergeCell ref="A109:A111"/>
    <mergeCell ref="A115:A117"/>
    <mergeCell ref="A118:A120"/>
    <mergeCell ref="A121:A123"/>
    <mergeCell ref="A124:A126"/>
    <mergeCell ref="A127:A129"/>
    <mergeCell ref="A112:A114"/>
    <mergeCell ref="A91:A93"/>
    <mergeCell ref="A94:A96"/>
    <mergeCell ref="A97:A99"/>
    <mergeCell ref="A100:A102"/>
    <mergeCell ref="A103:A105"/>
    <mergeCell ref="A106:A108"/>
    <mergeCell ref="A73:A75"/>
    <mergeCell ref="A76:A78"/>
    <mergeCell ref="A79:A81"/>
    <mergeCell ref="A82:A84"/>
    <mergeCell ref="A85:A87"/>
    <mergeCell ref="A88:A90"/>
    <mergeCell ref="A60:A62"/>
    <mergeCell ref="A63:A65"/>
    <mergeCell ref="A66:A68"/>
    <mergeCell ref="A69:A71"/>
    <mergeCell ref="A39:A41"/>
    <mergeCell ref="A42:A44"/>
    <mergeCell ref="A45:A47"/>
    <mergeCell ref="A48:A50"/>
    <mergeCell ref="A51:A53"/>
    <mergeCell ref="A54:A56"/>
    <mergeCell ref="C72:P72"/>
    <mergeCell ref="A21:A23"/>
    <mergeCell ref="A24:A26"/>
    <mergeCell ref="A27:A29"/>
    <mergeCell ref="A30:A32"/>
    <mergeCell ref="A33:A35"/>
    <mergeCell ref="A36:A38"/>
    <mergeCell ref="E1:H1"/>
    <mergeCell ref="D2:H2"/>
    <mergeCell ref="D3:H3"/>
    <mergeCell ref="D4:H4"/>
    <mergeCell ref="A7:G7"/>
    <mergeCell ref="A8:G8"/>
    <mergeCell ref="A15:A17"/>
    <mergeCell ref="A18:A20"/>
    <mergeCell ref="A9:G9"/>
    <mergeCell ref="A10:G10"/>
    <mergeCell ref="A11:N11"/>
    <mergeCell ref="A12:A14"/>
    <mergeCell ref="B12:B14"/>
    <mergeCell ref="C13:C14"/>
    <mergeCell ref="C12:P12"/>
    <mergeCell ref="D13:P13"/>
    <mergeCell ref="A57:A59"/>
  </mergeCells>
  <printOptions horizontalCentered="1"/>
  <pageMargins left="0.78740157480314965" right="0.39370078740157483" top="0.78740157480314965" bottom="0.78740157480314965" header="0.51181102362204722" footer="0.39370078740157483"/>
  <pageSetup paperSize="9" scale="62" firstPageNumber="15" fitToHeight="0" orientation="landscape" useFirstPageNumber="1" r:id="rId1"/>
  <headerFooter>
    <oddFooter>&amp;R&amp;"Times New Roman,обычный"&amp;14&amp;P</oddFooter>
  </headerFooter>
  <rowBreaks count="4" manualBreakCount="4">
    <brk id="29" max="16383" man="1"/>
    <brk id="53" max="16383" man="1"/>
    <brk id="108" max="16383" man="1"/>
    <brk id="13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N24"/>
  <sheetViews>
    <sheetView zoomScale="50" zoomScaleNormal="50" zoomScalePageLayoutView="60" workbookViewId="0">
      <selection activeCell="F15" sqref="F15"/>
    </sheetView>
  </sheetViews>
  <sheetFormatPr defaultColWidth="11.42578125" defaultRowHeight="20.25" customHeight="1" x14ac:dyDescent="0.25"/>
  <cols>
    <col min="1" max="1" width="8.7109375" style="28" customWidth="1"/>
    <col min="2" max="2" width="45.7109375" style="233" customWidth="1"/>
    <col min="3" max="3" width="15.7109375" style="233" customWidth="1"/>
    <col min="4" max="4" width="17.7109375" style="28" customWidth="1"/>
    <col min="5" max="5" width="17.7109375" style="233" customWidth="1"/>
    <col min="6" max="6" width="12.7109375" style="233" customWidth="1"/>
    <col min="7" max="7" width="35.7109375" style="29" customWidth="1"/>
    <col min="8" max="8" width="17.7109375" style="233" customWidth="1"/>
    <col min="9" max="9" width="12.7109375" style="233" customWidth="1"/>
    <col min="10" max="10" width="31" style="29" customWidth="1"/>
    <col min="11" max="11" width="13.28515625" style="233" bestFit="1" customWidth="1"/>
    <col min="12" max="13" width="11.42578125" style="233"/>
    <col min="14" max="14" width="61.85546875" style="233" customWidth="1"/>
    <col min="15" max="256" width="11.42578125" style="233"/>
    <col min="257" max="257" width="8.7109375" style="233" customWidth="1"/>
    <col min="258" max="258" width="37.85546875" style="233" customWidth="1"/>
    <col min="259" max="259" width="21.7109375" style="233" customWidth="1"/>
    <col min="260" max="260" width="19.7109375" style="233" customWidth="1"/>
    <col min="261" max="261" width="17.5703125" style="233" customWidth="1"/>
    <col min="262" max="262" width="14.7109375" style="233" customWidth="1"/>
    <col min="263" max="263" width="36.7109375" style="233" customWidth="1"/>
    <col min="264" max="264" width="14.7109375" style="233" customWidth="1"/>
    <col min="265" max="265" width="19.42578125" style="233" customWidth="1"/>
    <col min="266" max="266" width="27.140625" style="233" customWidth="1"/>
    <col min="267" max="267" width="13.28515625" style="233" bestFit="1" customWidth="1"/>
    <col min="268" max="512" width="11.42578125" style="233"/>
    <col min="513" max="513" width="8.7109375" style="233" customWidth="1"/>
    <col min="514" max="514" width="37.85546875" style="233" customWidth="1"/>
    <col min="515" max="515" width="21.7109375" style="233" customWidth="1"/>
    <col min="516" max="516" width="19.7109375" style="233" customWidth="1"/>
    <col min="517" max="517" width="17.5703125" style="233" customWidth="1"/>
    <col min="518" max="518" width="14.7109375" style="233" customWidth="1"/>
    <col min="519" max="519" width="36.7109375" style="233" customWidth="1"/>
    <col min="520" max="520" width="14.7109375" style="233" customWidth="1"/>
    <col min="521" max="521" width="19.42578125" style="233" customWidth="1"/>
    <col min="522" max="522" width="27.140625" style="233" customWidth="1"/>
    <col min="523" max="523" width="13.28515625" style="233" bestFit="1" customWidth="1"/>
    <col min="524" max="768" width="11.42578125" style="233"/>
    <col min="769" max="769" width="8.7109375" style="233" customWidth="1"/>
    <col min="770" max="770" width="37.85546875" style="233" customWidth="1"/>
    <col min="771" max="771" width="21.7109375" style="233" customWidth="1"/>
    <col min="772" max="772" width="19.7109375" style="233" customWidth="1"/>
    <col min="773" max="773" width="17.5703125" style="233" customWidth="1"/>
    <col min="774" max="774" width="14.7109375" style="233" customWidth="1"/>
    <col min="775" max="775" width="36.7109375" style="233" customWidth="1"/>
    <col min="776" max="776" width="14.7109375" style="233" customWidth="1"/>
    <col min="777" max="777" width="19.42578125" style="233" customWidth="1"/>
    <col min="778" max="778" width="27.140625" style="233" customWidth="1"/>
    <col min="779" max="779" width="13.28515625" style="233" bestFit="1" customWidth="1"/>
    <col min="780" max="1024" width="11.42578125" style="233"/>
    <col min="1025" max="1025" width="8.7109375" style="233" customWidth="1"/>
    <col min="1026" max="1026" width="37.85546875" style="233" customWidth="1"/>
    <col min="1027" max="1027" width="21.7109375" style="233" customWidth="1"/>
    <col min="1028" max="1028" width="19.7109375" style="233" customWidth="1"/>
    <col min="1029" max="1029" width="17.5703125" style="233" customWidth="1"/>
    <col min="1030" max="1030" width="14.7109375" style="233" customWidth="1"/>
    <col min="1031" max="1031" width="36.7109375" style="233" customWidth="1"/>
    <col min="1032" max="1032" width="14.7109375" style="233" customWidth="1"/>
    <col min="1033" max="1033" width="19.42578125" style="233" customWidth="1"/>
    <col min="1034" max="1034" width="27.140625" style="233" customWidth="1"/>
    <col min="1035" max="1035" width="13.28515625" style="233" bestFit="1" customWidth="1"/>
    <col min="1036" max="1280" width="11.42578125" style="233"/>
    <col min="1281" max="1281" width="8.7109375" style="233" customWidth="1"/>
    <col min="1282" max="1282" width="37.85546875" style="233" customWidth="1"/>
    <col min="1283" max="1283" width="21.7109375" style="233" customWidth="1"/>
    <col min="1284" max="1284" width="19.7109375" style="233" customWidth="1"/>
    <col min="1285" max="1285" width="17.5703125" style="233" customWidth="1"/>
    <col min="1286" max="1286" width="14.7109375" style="233" customWidth="1"/>
    <col min="1287" max="1287" width="36.7109375" style="233" customWidth="1"/>
    <col min="1288" max="1288" width="14.7109375" style="233" customWidth="1"/>
    <col min="1289" max="1289" width="19.42578125" style="233" customWidth="1"/>
    <col min="1290" max="1290" width="27.140625" style="233" customWidth="1"/>
    <col min="1291" max="1291" width="13.28515625" style="233" bestFit="1" customWidth="1"/>
    <col min="1292" max="1536" width="11.42578125" style="233"/>
    <col min="1537" max="1537" width="8.7109375" style="233" customWidth="1"/>
    <col min="1538" max="1538" width="37.85546875" style="233" customWidth="1"/>
    <col min="1539" max="1539" width="21.7109375" style="233" customWidth="1"/>
    <col min="1540" max="1540" width="19.7109375" style="233" customWidth="1"/>
    <col min="1541" max="1541" width="17.5703125" style="233" customWidth="1"/>
    <col min="1542" max="1542" width="14.7109375" style="233" customWidth="1"/>
    <col min="1543" max="1543" width="36.7109375" style="233" customWidth="1"/>
    <col min="1544" max="1544" width="14.7109375" style="233" customWidth="1"/>
    <col min="1545" max="1545" width="19.42578125" style="233" customWidth="1"/>
    <col min="1546" max="1546" width="27.140625" style="233" customWidth="1"/>
    <col min="1547" max="1547" width="13.28515625" style="233" bestFit="1" customWidth="1"/>
    <col min="1548" max="1792" width="11.42578125" style="233"/>
    <col min="1793" max="1793" width="8.7109375" style="233" customWidth="1"/>
    <col min="1794" max="1794" width="37.85546875" style="233" customWidth="1"/>
    <col min="1795" max="1795" width="21.7109375" style="233" customWidth="1"/>
    <col min="1796" max="1796" width="19.7109375" style="233" customWidth="1"/>
    <col min="1797" max="1797" width="17.5703125" style="233" customWidth="1"/>
    <col min="1798" max="1798" width="14.7109375" style="233" customWidth="1"/>
    <col min="1799" max="1799" width="36.7109375" style="233" customWidth="1"/>
    <col min="1800" max="1800" width="14.7109375" style="233" customWidth="1"/>
    <col min="1801" max="1801" width="19.42578125" style="233" customWidth="1"/>
    <col min="1802" max="1802" width="27.140625" style="233" customWidth="1"/>
    <col min="1803" max="1803" width="13.28515625" style="233" bestFit="1" customWidth="1"/>
    <col min="1804" max="2048" width="11.42578125" style="233"/>
    <col min="2049" max="2049" width="8.7109375" style="233" customWidth="1"/>
    <col min="2050" max="2050" width="37.85546875" style="233" customWidth="1"/>
    <col min="2051" max="2051" width="21.7109375" style="233" customWidth="1"/>
    <col min="2052" max="2052" width="19.7109375" style="233" customWidth="1"/>
    <col min="2053" max="2053" width="17.5703125" style="233" customWidth="1"/>
    <col min="2054" max="2054" width="14.7109375" style="233" customWidth="1"/>
    <col min="2055" max="2055" width="36.7109375" style="233" customWidth="1"/>
    <col min="2056" max="2056" width="14.7109375" style="233" customWidth="1"/>
    <col min="2057" max="2057" width="19.42578125" style="233" customWidth="1"/>
    <col min="2058" max="2058" width="27.140625" style="233" customWidth="1"/>
    <col min="2059" max="2059" width="13.28515625" style="233" bestFit="1" customWidth="1"/>
    <col min="2060" max="2304" width="11.42578125" style="233"/>
    <col min="2305" max="2305" width="8.7109375" style="233" customWidth="1"/>
    <col min="2306" max="2306" width="37.85546875" style="233" customWidth="1"/>
    <col min="2307" max="2307" width="21.7109375" style="233" customWidth="1"/>
    <col min="2308" max="2308" width="19.7109375" style="233" customWidth="1"/>
    <col min="2309" max="2309" width="17.5703125" style="233" customWidth="1"/>
    <col min="2310" max="2310" width="14.7109375" style="233" customWidth="1"/>
    <col min="2311" max="2311" width="36.7109375" style="233" customWidth="1"/>
    <col min="2312" max="2312" width="14.7109375" style="233" customWidth="1"/>
    <col min="2313" max="2313" width="19.42578125" style="233" customWidth="1"/>
    <col min="2314" max="2314" width="27.140625" style="233" customWidth="1"/>
    <col min="2315" max="2315" width="13.28515625" style="233" bestFit="1" customWidth="1"/>
    <col min="2316" max="2560" width="11.42578125" style="233"/>
    <col min="2561" max="2561" width="8.7109375" style="233" customWidth="1"/>
    <col min="2562" max="2562" width="37.85546875" style="233" customWidth="1"/>
    <col min="2563" max="2563" width="21.7109375" style="233" customWidth="1"/>
    <col min="2564" max="2564" width="19.7109375" style="233" customWidth="1"/>
    <col min="2565" max="2565" width="17.5703125" style="233" customWidth="1"/>
    <col min="2566" max="2566" width="14.7109375" style="233" customWidth="1"/>
    <col min="2567" max="2567" width="36.7109375" style="233" customWidth="1"/>
    <col min="2568" max="2568" width="14.7109375" style="233" customWidth="1"/>
    <col min="2569" max="2569" width="19.42578125" style="233" customWidth="1"/>
    <col min="2570" max="2570" width="27.140625" style="233" customWidth="1"/>
    <col min="2571" max="2571" width="13.28515625" style="233" bestFit="1" customWidth="1"/>
    <col min="2572" max="2816" width="11.42578125" style="233"/>
    <col min="2817" max="2817" width="8.7109375" style="233" customWidth="1"/>
    <col min="2818" max="2818" width="37.85546875" style="233" customWidth="1"/>
    <col min="2819" max="2819" width="21.7109375" style="233" customWidth="1"/>
    <col min="2820" max="2820" width="19.7109375" style="233" customWidth="1"/>
    <col min="2821" max="2821" width="17.5703125" style="233" customWidth="1"/>
    <col min="2822" max="2822" width="14.7109375" style="233" customWidth="1"/>
    <col min="2823" max="2823" width="36.7109375" style="233" customWidth="1"/>
    <col min="2824" max="2824" width="14.7109375" style="233" customWidth="1"/>
    <col min="2825" max="2825" width="19.42578125" style="233" customWidth="1"/>
    <col min="2826" max="2826" width="27.140625" style="233" customWidth="1"/>
    <col min="2827" max="2827" width="13.28515625" style="233" bestFit="1" customWidth="1"/>
    <col min="2828" max="3072" width="11.42578125" style="233"/>
    <col min="3073" max="3073" width="8.7109375" style="233" customWidth="1"/>
    <col min="3074" max="3074" width="37.85546875" style="233" customWidth="1"/>
    <col min="3075" max="3075" width="21.7109375" style="233" customWidth="1"/>
    <col min="3076" max="3076" width="19.7109375" style="233" customWidth="1"/>
    <col min="3077" max="3077" width="17.5703125" style="233" customWidth="1"/>
    <col min="3078" max="3078" width="14.7109375" style="233" customWidth="1"/>
    <col min="3079" max="3079" width="36.7109375" style="233" customWidth="1"/>
    <col min="3080" max="3080" width="14.7109375" style="233" customWidth="1"/>
    <col min="3081" max="3081" width="19.42578125" style="233" customWidth="1"/>
    <col min="3082" max="3082" width="27.140625" style="233" customWidth="1"/>
    <col min="3083" max="3083" width="13.28515625" style="233" bestFit="1" customWidth="1"/>
    <col min="3084" max="3328" width="11.42578125" style="233"/>
    <col min="3329" max="3329" width="8.7109375" style="233" customWidth="1"/>
    <col min="3330" max="3330" width="37.85546875" style="233" customWidth="1"/>
    <col min="3331" max="3331" width="21.7109375" style="233" customWidth="1"/>
    <col min="3332" max="3332" width="19.7109375" style="233" customWidth="1"/>
    <col min="3333" max="3333" width="17.5703125" style="233" customWidth="1"/>
    <col min="3334" max="3334" width="14.7109375" style="233" customWidth="1"/>
    <col min="3335" max="3335" width="36.7109375" style="233" customWidth="1"/>
    <col min="3336" max="3336" width="14.7109375" style="233" customWidth="1"/>
    <col min="3337" max="3337" width="19.42578125" style="233" customWidth="1"/>
    <col min="3338" max="3338" width="27.140625" style="233" customWidth="1"/>
    <col min="3339" max="3339" width="13.28515625" style="233" bestFit="1" customWidth="1"/>
    <col min="3340" max="3584" width="11.42578125" style="233"/>
    <col min="3585" max="3585" width="8.7109375" style="233" customWidth="1"/>
    <col min="3586" max="3586" width="37.85546875" style="233" customWidth="1"/>
    <col min="3587" max="3587" width="21.7109375" style="233" customWidth="1"/>
    <col min="3588" max="3588" width="19.7109375" style="233" customWidth="1"/>
    <col min="3589" max="3589" width="17.5703125" style="233" customWidth="1"/>
    <col min="3590" max="3590" width="14.7109375" style="233" customWidth="1"/>
    <col min="3591" max="3591" width="36.7109375" style="233" customWidth="1"/>
    <col min="3592" max="3592" width="14.7109375" style="233" customWidth="1"/>
    <col min="3593" max="3593" width="19.42578125" style="233" customWidth="1"/>
    <col min="3594" max="3594" width="27.140625" style="233" customWidth="1"/>
    <col min="3595" max="3595" width="13.28515625" style="233" bestFit="1" customWidth="1"/>
    <col min="3596" max="3840" width="11.42578125" style="233"/>
    <col min="3841" max="3841" width="8.7109375" style="233" customWidth="1"/>
    <col min="3842" max="3842" width="37.85546875" style="233" customWidth="1"/>
    <col min="3843" max="3843" width="21.7109375" style="233" customWidth="1"/>
    <col min="3844" max="3844" width="19.7109375" style="233" customWidth="1"/>
    <col min="3845" max="3845" width="17.5703125" style="233" customWidth="1"/>
    <col min="3846" max="3846" width="14.7109375" style="233" customWidth="1"/>
    <col min="3847" max="3847" width="36.7109375" style="233" customWidth="1"/>
    <col min="3848" max="3848" width="14.7109375" style="233" customWidth="1"/>
    <col min="3849" max="3849" width="19.42578125" style="233" customWidth="1"/>
    <col min="3850" max="3850" width="27.140625" style="233" customWidth="1"/>
    <col min="3851" max="3851" width="13.28515625" style="233" bestFit="1" customWidth="1"/>
    <col min="3852" max="4096" width="11.42578125" style="233"/>
    <col min="4097" max="4097" width="8.7109375" style="233" customWidth="1"/>
    <col min="4098" max="4098" width="37.85546875" style="233" customWidth="1"/>
    <col min="4099" max="4099" width="21.7109375" style="233" customWidth="1"/>
    <col min="4100" max="4100" width="19.7109375" style="233" customWidth="1"/>
    <col min="4101" max="4101" width="17.5703125" style="233" customWidth="1"/>
    <col min="4102" max="4102" width="14.7109375" style="233" customWidth="1"/>
    <col min="4103" max="4103" width="36.7109375" style="233" customWidth="1"/>
    <col min="4104" max="4104" width="14.7109375" style="233" customWidth="1"/>
    <col min="4105" max="4105" width="19.42578125" style="233" customWidth="1"/>
    <col min="4106" max="4106" width="27.140625" style="233" customWidth="1"/>
    <col min="4107" max="4107" width="13.28515625" style="233" bestFit="1" customWidth="1"/>
    <col min="4108" max="4352" width="11.42578125" style="233"/>
    <col min="4353" max="4353" width="8.7109375" style="233" customWidth="1"/>
    <col min="4354" max="4354" width="37.85546875" style="233" customWidth="1"/>
    <col min="4355" max="4355" width="21.7109375" style="233" customWidth="1"/>
    <col min="4356" max="4356" width="19.7109375" style="233" customWidth="1"/>
    <col min="4357" max="4357" width="17.5703125" style="233" customWidth="1"/>
    <col min="4358" max="4358" width="14.7109375" style="233" customWidth="1"/>
    <col min="4359" max="4359" width="36.7109375" style="233" customWidth="1"/>
    <col min="4360" max="4360" width="14.7109375" style="233" customWidth="1"/>
    <col min="4361" max="4361" width="19.42578125" style="233" customWidth="1"/>
    <col min="4362" max="4362" width="27.140625" style="233" customWidth="1"/>
    <col min="4363" max="4363" width="13.28515625" style="233" bestFit="1" customWidth="1"/>
    <col min="4364" max="4608" width="11.42578125" style="233"/>
    <col min="4609" max="4609" width="8.7109375" style="233" customWidth="1"/>
    <col min="4610" max="4610" width="37.85546875" style="233" customWidth="1"/>
    <col min="4611" max="4611" width="21.7109375" style="233" customWidth="1"/>
    <col min="4612" max="4612" width="19.7109375" style="233" customWidth="1"/>
    <col min="4613" max="4613" width="17.5703125" style="233" customWidth="1"/>
    <col min="4614" max="4614" width="14.7109375" style="233" customWidth="1"/>
    <col min="4615" max="4615" width="36.7109375" style="233" customWidth="1"/>
    <col min="4616" max="4616" width="14.7109375" style="233" customWidth="1"/>
    <col min="4617" max="4617" width="19.42578125" style="233" customWidth="1"/>
    <col min="4618" max="4618" width="27.140625" style="233" customWidth="1"/>
    <col min="4619" max="4619" width="13.28515625" style="233" bestFit="1" customWidth="1"/>
    <col min="4620" max="4864" width="11.42578125" style="233"/>
    <col min="4865" max="4865" width="8.7109375" style="233" customWidth="1"/>
    <col min="4866" max="4866" width="37.85546875" style="233" customWidth="1"/>
    <col min="4867" max="4867" width="21.7109375" style="233" customWidth="1"/>
    <col min="4868" max="4868" width="19.7109375" style="233" customWidth="1"/>
    <col min="4869" max="4869" width="17.5703125" style="233" customWidth="1"/>
    <col min="4870" max="4870" width="14.7109375" style="233" customWidth="1"/>
    <col min="4871" max="4871" width="36.7109375" style="233" customWidth="1"/>
    <col min="4872" max="4872" width="14.7109375" style="233" customWidth="1"/>
    <col min="4873" max="4873" width="19.42578125" style="233" customWidth="1"/>
    <col min="4874" max="4874" width="27.140625" style="233" customWidth="1"/>
    <col min="4875" max="4875" width="13.28515625" style="233" bestFit="1" customWidth="1"/>
    <col min="4876" max="5120" width="11.42578125" style="233"/>
    <col min="5121" max="5121" width="8.7109375" style="233" customWidth="1"/>
    <col min="5122" max="5122" width="37.85546875" style="233" customWidth="1"/>
    <col min="5123" max="5123" width="21.7109375" style="233" customWidth="1"/>
    <col min="5124" max="5124" width="19.7109375" style="233" customWidth="1"/>
    <col min="5125" max="5125" width="17.5703125" style="233" customWidth="1"/>
    <col min="5126" max="5126" width="14.7109375" style="233" customWidth="1"/>
    <col min="5127" max="5127" width="36.7109375" style="233" customWidth="1"/>
    <col min="5128" max="5128" width="14.7109375" style="233" customWidth="1"/>
    <col min="5129" max="5129" width="19.42578125" style="233" customWidth="1"/>
    <col min="5130" max="5130" width="27.140625" style="233" customWidth="1"/>
    <col min="5131" max="5131" width="13.28515625" style="233" bestFit="1" customWidth="1"/>
    <col min="5132" max="5376" width="11.42578125" style="233"/>
    <col min="5377" max="5377" width="8.7109375" style="233" customWidth="1"/>
    <col min="5378" max="5378" width="37.85546875" style="233" customWidth="1"/>
    <col min="5379" max="5379" width="21.7109375" style="233" customWidth="1"/>
    <col min="5380" max="5380" width="19.7109375" style="233" customWidth="1"/>
    <col min="5381" max="5381" width="17.5703125" style="233" customWidth="1"/>
    <col min="5382" max="5382" width="14.7109375" style="233" customWidth="1"/>
    <col min="5383" max="5383" width="36.7109375" style="233" customWidth="1"/>
    <col min="5384" max="5384" width="14.7109375" style="233" customWidth="1"/>
    <col min="5385" max="5385" width="19.42578125" style="233" customWidth="1"/>
    <col min="5386" max="5386" width="27.140625" style="233" customWidth="1"/>
    <col min="5387" max="5387" width="13.28515625" style="233" bestFit="1" customWidth="1"/>
    <col min="5388" max="5632" width="11.42578125" style="233"/>
    <col min="5633" max="5633" width="8.7109375" style="233" customWidth="1"/>
    <col min="5634" max="5634" width="37.85546875" style="233" customWidth="1"/>
    <col min="5635" max="5635" width="21.7109375" style="233" customWidth="1"/>
    <col min="5636" max="5636" width="19.7109375" style="233" customWidth="1"/>
    <col min="5637" max="5637" width="17.5703125" style="233" customWidth="1"/>
    <col min="5638" max="5638" width="14.7109375" style="233" customWidth="1"/>
    <col min="5639" max="5639" width="36.7109375" style="233" customWidth="1"/>
    <col min="5640" max="5640" width="14.7109375" style="233" customWidth="1"/>
    <col min="5641" max="5641" width="19.42578125" style="233" customWidth="1"/>
    <col min="5642" max="5642" width="27.140625" style="233" customWidth="1"/>
    <col min="5643" max="5643" width="13.28515625" style="233" bestFit="1" customWidth="1"/>
    <col min="5644" max="5888" width="11.42578125" style="233"/>
    <col min="5889" max="5889" width="8.7109375" style="233" customWidth="1"/>
    <col min="5890" max="5890" width="37.85546875" style="233" customWidth="1"/>
    <col min="5891" max="5891" width="21.7109375" style="233" customWidth="1"/>
    <col min="5892" max="5892" width="19.7109375" style="233" customWidth="1"/>
    <col min="5893" max="5893" width="17.5703125" style="233" customWidth="1"/>
    <col min="5894" max="5894" width="14.7109375" style="233" customWidth="1"/>
    <col min="5895" max="5895" width="36.7109375" style="233" customWidth="1"/>
    <col min="5896" max="5896" width="14.7109375" style="233" customWidth="1"/>
    <col min="5897" max="5897" width="19.42578125" style="233" customWidth="1"/>
    <col min="5898" max="5898" width="27.140625" style="233" customWidth="1"/>
    <col min="5899" max="5899" width="13.28515625" style="233" bestFit="1" customWidth="1"/>
    <col min="5900" max="6144" width="11.42578125" style="233"/>
    <col min="6145" max="6145" width="8.7109375" style="233" customWidth="1"/>
    <col min="6146" max="6146" width="37.85546875" style="233" customWidth="1"/>
    <col min="6147" max="6147" width="21.7109375" style="233" customWidth="1"/>
    <col min="6148" max="6148" width="19.7109375" style="233" customWidth="1"/>
    <col min="6149" max="6149" width="17.5703125" style="233" customWidth="1"/>
    <col min="6150" max="6150" width="14.7109375" style="233" customWidth="1"/>
    <col min="6151" max="6151" width="36.7109375" style="233" customWidth="1"/>
    <col min="6152" max="6152" width="14.7109375" style="233" customWidth="1"/>
    <col min="6153" max="6153" width="19.42578125" style="233" customWidth="1"/>
    <col min="6154" max="6154" width="27.140625" style="233" customWidth="1"/>
    <col min="6155" max="6155" width="13.28515625" style="233" bestFit="1" customWidth="1"/>
    <col min="6156" max="6400" width="11.42578125" style="233"/>
    <col min="6401" max="6401" width="8.7109375" style="233" customWidth="1"/>
    <col min="6402" max="6402" width="37.85546875" style="233" customWidth="1"/>
    <col min="6403" max="6403" width="21.7109375" style="233" customWidth="1"/>
    <col min="6404" max="6404" width="19.7109375" style="233" customWidth="1"/>
    <col min="6405" max="6405" width="17.5703125" style="233" customWidth="1"/>
    <col min="6406" max="6406" width="14.7109375" style="233" customWidth="1"/>
    <col min="6407" max="6407" width="36.7109375" style="233" customWidth="1"/>
    <col min="6408" max="6408" width="14.7109375" style="233" customWidth="1"/>
    <col min="6409" max="6409" width="19.42578125" style="233" customWidth="1"/>
    <col min="6410" max="6410" width="27.140625" style="233" customWidth="1"/>
    <col min="6411" max="6411" width="13.28515625" style="233" bestFit="1" customWidth="1"/>
    <col min="6412" max="6656" width="11.42578125" style="233"/>
    <col min="6657" max="6657" width="8.7109375" style="233" customWidth="1"/>
    <col min="6658" max="6658" width="37.85546875" style="233" customWidth="1"/>
    <col min="6659" max="6659" width="21.7109375" style="233" customWidth="1"/>
    <col min="6660" max="6660" width="19.7109375" style="233" customWidth="1"/>
    <col min="6661" max="6661" width="17.5703125" style="233" customWidth="1"/>
    <col min="6662" max="6662" width="14.7109375" style="233" customWidth="1"/>
    <col min="6663" max="6663" width="36.7109375" style="233" customWidth="1"/>
    <col min="6664" max="6664" width="14.7109375" style="233" customWidth="1"/>
    <col min="6665" max="6665" width="19.42578125" style="233" customWidth="1"/>
    <col min="6666" max="6666" width="27.140625" style="233" customWidth="1"/>
    <col min="6667" max="6667" width="13.28515625" style="233" bestFit="1" customWidth="1"/>
    <col min="6668" max="6912" width="11.42578125" style="233"/>
    <col min="6913" max="6913" width="8.7109375" style="233" customWidth="1"/>
    <col min="6914" max="6914" width="37.85546875" style="233" customWidth="1"/>
    <col min="6915" max="6915" width="21.7109375" style="233" customWidth="1"/>
    <col min="6916" max="6916" width="19.7109375" style="233" customWidth="1"/>
    <col min="6917" max="6917" width="17.5703125" style="233" customWidth="1"/>
    <col min="6918" max="6918" width="14.7109375" style="233" customWidth="1"/>
    <col min="6919" max="6919" width="36.7109375" style="233" customWidth="1"/>
    <col min="6920" max="6920" width="14.7109375" style="233" customWidth="1"/>
    <col min="6921" max="6921" width="19.42578125" style="233" customWidth="1"/>
    <col min="6922" max="6922" width="27.140625" style="233" customWidth="1"/>
    <col min="6923" max="6923" width="13.28515625" style="233" bestFit="1" customWidth="1"/>
    <col min="6924" max="7168" width="11.42578125" style="233"/>
    <col min="7169" max="7169" width="8.7109375" style="233" customWidth="1"/>
    <col min="7170" max="7170" width="37.85546875" style="233" customWidth="1"/>
    <col min="7171" max="7171" width="21.7109375" style="233" customWidth="1"/>
    <col min="7172" max="7172" width="19.7109375" style="233" customWidth="1"/>
    <col min="7173" max="7173" width="17.5703125" style="233" customWidth="1"/>
    <col min="7174" max="7174" width="14.7109375" style="233" customWidth="1"/>
    <col min="7175" max="7175" width="36.7109375" style="233" customWidth="1"/>
    <col min="7176" max="7176" width="14.7109375" style="233" customWidth="1"/>
    <col min="7177" max="7177" width="19.42578125" style="233" customWidth="1"/>
    <col min="7178" max="7178" width="27.140625" style="233" customWidth="1"/>
    <col min="7179" max="7179" width="13.28515625" style="233" bestFit="1" customWidth="1"/>
    <col min="7180" max="7424" width="11.42578125" style="233"/>
    <col min="7425" max="7425" width="8.7109375" style="233" customWidth="1"/>
    <col min="7426" max="7426" width="37.85546875" style="233" customWidth="1"/>
    <col min="7427" max="7427" width="21.7109375" style="233" customWidth="1"/>
    <col min="7428" max="7428" width="19.7109375" style="233" customWidth="1"/>
    <col min="7429" max="7429" width="17.5703125" style="233" customWidth="1"/>
    <col min="7430" max="7430" width="14.7109375" style="233" customWidth="1"/>
    <col min="7431" max="7431" width="36.7109375" style="233" customWidth="1"/>
    <col min="7432" max="7432" width="14.7109375" style="233" customWidth="1"/>
    <col min="7433" max="7433" width="19.42578125" style="233" customWidth="1"/>
    <col min="7434" max="7434" width="27.140625" style="233" customWidth="1"/>
    <col min="7435" max="7435" width="13.28515625" style="233" bestFit="1" customWidth="1"/>
    <col min="7436" max="7680" width="11.42578125" style="233"/>
    <col min="7681" max="7681" width="8.7109375" style="233" customWidth="1"/>
    <col min="7682" max="7682" width="37.85546875" style="233" customWidth="1"/>
    <col min="7683" max="7683" width="21.7109375" style="233" customWidth="1"/>
    <col min="7684" max="7684" width="19.7109375" style="233" customWidth="1"/>
    <col min="7685" max="7685" width="17.5703125" style="233" customWidth="1"/>
    <col min="7686" max="7686" width="14.7109375" style="233" customWidth="1"/>
    <col min="7687" max="7687" width="36.7109375" style="233" customWidth="1"/>
    <col min="7688" max="7688" width="14.7109375" style="233" customWidth="1"/>
    <col min="7689" max="7689" width="19.42578125" style="233" customWidth="1"/>
    <col min="7690" max="7690" width="27.140625" style="233" customWidth="1"/>
    <col min="7691" max="7691" width="13.28515625" style="233" bestFit="1" customWidth="1"/>
    <col min="7692" max="7936" width="11.42578125" style="233"/>
    <col min="7937" max="7937" width="8.7109375" style="233" customWidth="1"/>
    <col min="7938" max="7938" width="37.85546875" style="233" customWidth="1"/>
    <col min="7939" max="7939" width="21.7109375" style="233" customWidth="1"/>
    <col min="7940" max="7940" width="19.7109375" style="233" customWidth="1"/>
    <col min="7941" max="7941" width="17.5703125" style="233" customWidth="1"/>
    <col min="7942" max="7942" width="14.7109375" style="233" customWidth="1"/>
    <col min="7943" max="7943" width="36.7109375" style="233" customWidth="1"/>
    <col min="7944" max="7944" width="14.7109375" style="233" customWidth="1"/>
    <col min="7945" max="7945" width="19.42578125" style="233" customWidth="1"/>
    <col min="7946" max="7946" width="27.140625" style="233" customWidth="1"/>
    <col min="7947" max="7947" width="13.28515625" style="233" bestFit="1" customWidth="1"/>
    <col min="7948" max="8192" width="11.42578125" style="233"/>
    <col min="8193" max="8193" width="8.7109375" style="233" customWidth="1"/>
    <col min="8194" max="8194" width="37.85546875" style="233" customWidth="1"/>
    <col min="8195" max="8195" width="21.7109375" style="233" customWidth="1"/>
    <col min="8196" max="8196" width="19.7109375" style="233" customWidth="1"/>
    <col min="8197" max="8197" width="17.5703125" style="233" customWidth="1"/>
    <col min="8198" max="8198" width="14.7109375" style="233" customWidth="1"/>
    <col min="8199" max="8199" width="36.7109375" style="233" customWidth="1"/>
    <col min="8200" max="8200" width="14.7109375" style="233" customWidth="1"/>
    <col min="8201" max="8201" width="19.42578125" style="233" customWidth="1"/>
    <col min="8202" max="8202" width="27.140625" style="233" customWidth="1"/>
    <col min="8203" max="8203" width="13.28515625" style="233" bestFit="1" customWidth="1"/>
    <col min="8204" max="8448" width="11.42578125" style="233"/>
    <col min="8449" max="8449" width="8.7109375" style="233" customWidth="1"/>
    <col min="8450" max="8450" width="37.85546875" style="233" customWidth="1"/>
    <col min="8451" max="8451" width="21.7109375" style="233" customWidth="1"/>
    <col min="8452" max="8452" width="19.7109375" style="233" customWidth="1"/>
    <col min="8453" max="8453" width="17.5703125" style="233" customWidth="1"/>
    <col min="8454" max="8454" width="14.7109375" style="233" customWidth="1"/>
    <col min="8455" max="8455" width="36.7109375" style="233" customWidth="1"/>
    <col min="8456" max="8456" width="14.7109375" style="233" customWidth="1"/>
    <col min="8457" max="8457" width="19.42578125" style="233" customWidth="1"/>
    <col min="8458" max="8458" width="27.140625" style="233" customWidth="1"/>
    <col min="8459" max="8459" width="13.28515625" style="233" bestFit="1" customWidth="1"/>
    <col min="8460" max="8704" width="11.42578125" style="233"/>
    <col min="8705" max="8705" width="8.7109375" style="233" customWidth="1"/>
    <col min="8706" max="8706" width="37.85546875" style="233" customWidth="1"/>
    <col min="8707" max="8707" width="21.7109375" style="233" customWidth="1"/>
    <col min="8708" max="8708" width="19.7109375" style="233" customWidth="1"/>
    <col min="8709" max="8709" width="17.5703125" style="233" customWidth="1"/>
    <col min="8710" max="8710" width="14.7109375" style="233" customWidth="1"/>
    <col min="8711" max="8711" width="36.7109375" style="233" customWidth="1"/>
    <col min="8712" max="8712" width="14.7109375" style="233" customWidth="1"/>
    <col min="8713" max="8713" width="19.42578125" style="233" customWidth="1"/>
    <col min="8714" max="8714" width="27.140625" style="233" customWidth="1"/>
    <col min="8715" max="8715" width="13.28515625" style="233" bestFit="1" customWidth="1"/>
    <col min="8716" max="8960" width="11.42578125" style="233"/>
    <col min="8961" max="8961" width="8.7109375" style="233" customWidth="1"/>
    <col min="8962" max="8962" width="37.85546875" style="233" customWidth="1"/>
    <col min="8963" max="8963" width="21.7109375" style="233" customWidth="1"/>
    <col min="8964" max="8964" width="19.7109375" style="233" customWidth="1"/>
    <col min="8965" max="8965" width="17.5703125" style="233" customWidth="1"/>
    <col min="8966" max="8966" width="14.7109375" style="233" customWidth="1"/>
    <col min="8967" max="8967" width="36.7109375" style="233" customWidth="1"/>
    <col min="8968" max="8968" width="14.7109375" style="233" customWidth="1"/>
    <col min="8969" max="8969" width="19.42578125" style="233" customWidth="1"/>
    <col min="8970" max="8970" width="27.140625" style="233" customWidth="1"/>
    <col min="8971" max="8971" width="13.28515625" style="233" bestFit="1" customWidth="1"/>
    <col min="8972" max="9216" width="11.42578125" style="233"/>
    <col min="9217" max="9217" width="8.7109375" style="233" customWidth="1"/>
    <col min="9218" max="9218" width="37.85546875" style="233" customWidth="1"/>
    <col min="9219" max="9219" width="21.7109375" style="233" customWidth="1"/>
    <col min="9220" max="9220" width="19.7109375" style="233" customWidth="1"/>
    <col min="9221" max="9221" width="17.5703125" style="233" customWidth="1"/>
    <col min="9222" max="9222" width="14.7109375" style="233" customWidth="1"/>
    <col min="9223" max="9223" width="36.7109375" style="233" customWidth="1"/>
    <col min="9224" max="9224" width="14.7109375" style="233" customWidth="1"/>
    <col min="9225" max="9225" width="19.42578125" style="233" customWidth="1"/>
    <col min="9226" max="9226" width="27.140625" style="233" customWidth="1"/>
    <col min="9227" max="9227" width="13.28515625" style="233" bestFit="1" customWidth="1"/>
    <col min="9228" max="9472" width="11.42578125" style="233"/>
    <col min="9473" max="9473" width="8.7109375" style="233" customWidth="1"/>
    <col min="9474" max="9474" width="37.85546875" style="233" customWidth="1"/>
    <col min="9475" max="9475" width="21.7109375" style="233" customWidth="1"/>
    <col min="9476" max="9476" width="19.7109375" style="233" customWidth="1"/>
    <col min="9477" max="9477" width="17.5703125" style="233" customWidth="1"/>
    <col min="9478" max="9478" width="14.7109375" style="233" customWidth="1"/>
    <col min="9479" max="9479" width="36.7109375" style="233" customWidth="1"/>
    <col min="9480" max="9480" width="14.7109375" style="233" customWidth="1"/>
    <col min="9481" max="9481" width="19.42578125" style="233" customWidth="1"/>
    <col min="9482" max="9482" width="27.140625" style="233" customWidth="1"/>
    <col min="9483" max="9483" width="13.28515625" style="233" bestFit="1" customWidth="1"/>
    <col min="9484" max="9728" width="11.42578125" style="233"/>
    <col min="9729" max="9729" width="8.7109375" style="233" customWidth="1"/>
    <col min="9730" max="9730" width="37.85546875" style="233" customWidth="1"/>
    <col min="9731" max="9731" width="21.7109375" style="233" customWidth="1"/>
    <col min="9732" max="9732" width="19.7109375" style="233" customWidth="1"/>
    <col min="9733" max="9733" width="17.5703125" style="233" customWidth="1"/>
    <col min="9734" max="9734" width="14.7109375" style="233" customWidth="1"/>
    <col min="9735" max="9735" width="36.7109375" style="233" customWidth="1"/>
    <col min="9736" max="9736" width="14.7109375" style="233" customWidth="1"/>
    <col min="9737" max="9737" width="19.42578125" style="233" customWidth="1"/>
    <col min="9738" max="9738" width="27.140625" style="233" customWidth="1"/>
    <col min="9739" max="9739" width="13.28515625" style="233" bestFit="1" customWidth="1"/>
    <col min="9740" max="9984" width="11.42578125" style="233"/>
    <col min="9985" max="9985" width="8.7109375" style="233" customWidth="1"/>
    <col min="9986" max="9986" width="37.85546875" style="233" customWidth="1"/>
    <col min="9987" max="9987" width="21.7109375" style="233" customWidth="1"/>
    <col min="9988" max="9988" width="19.7109375" style="233" customWidth="1"/>
    <col min="9989" max="9989" width="17.5703125" style="233" customWidth="1"/>
    <col min="9990" max="9990" width="14.7109375" style="233" customWidth="1"/>
    <col min="9991" max="9991" width="36.7109375" style="233" customWidth="1"/>
    <col min="9992" max="9992" width="14.7109375" style="233" customWidth="1"/>
    <col min="9993" max="9993" width="19.42578125" style="233" customWidth="1"/>
    <col min="9994" max="9994" width="27.140625" style="233" customWidth="1"/>
    <col min="9995" max="9995" width="13.28515625" style="233" bestFit="1" customWidth="1"/>
    <col min="9996" max="10240" width="11.42578125" style="233"/>
    <col min="10241" max="10241" width="8.7109375" style="233" customWidth="1"/>
    <col min="10242" max="10242" width="37.85546875" style="233" customWidth="1"/>
    <col min="10243" max="10243" width="21.7109375" style="233" customWidth="1"/>
    <col min="10244" max="10244" width="19.7109375" style="233" customWidth="1"/>
    <col min="10245" max="10245" width="17.5703125" style="233" customWidth="1"/>
    <col min="10246" max="10246" width="14.7109375" style="233" customWidth="1"/>
    <col min="10247" max="10247" width="36.7109375" style="233" customWidth="1"/>
    <col min="10248" max="10248" width="14.7109375" style="233" customWidth="1"/>
    <col min="10249" max="10249" width="19.42578125" style="233" customWidth="1"/>
    <col min="10250" max="10250" width="27.140625" style="233" customWidth="1"/>
    <col min="10251" max="10251" width="13.28515625" style="233" bestFit="1" customWidth="1"/>
    <col min="10252" max="10496" width="11.42578125" style="233"/>
    <col min="10497" max="10497" width="8.7109375" style="233" customWidth="1"/>
    <col min="10498" max="10498" width="37.85546875" style="233" customWidth="1"/>
    <col min="10499" max="10499" width="21.7109375" style="233" customWidth="1"/>
    <col min="10500" max="10500" width="19.7109375" style="233" customWidth="1"/>
    <col min="10501" max="10501" width="17.5703125" style="233" customWidth="1"/>
    <col min="10502" max="10502" width="14.7109375" style="233" customWidth="1"/>
    <col min="10503" max="10503" width="36.7109375" style="233" customWidth="1"/>
    <col min="10504" max="10504" width="14.7109375" style="233" customWidth="1"/>
    <col min="10505" max="10505" width="19.42578125" style="233" customWidth="1"/>
    <col min="10506" max="10506" width="27.140625" style="233" customWidth="1"/>
    <col min="10507" max="10507" width="13.28515625" style="233" bestFit="1" customWidth="1"/>
    <col min="10508" max="10752" width="11.42578125" style="233"/>
    <col min="10753" max="10753" width="8.7109375" style="233" customWidth="1"/>
    <col min="10754" max="10754" width="37.85546875" style="233" customWidth="1"/>
    <col min="10755" max="10755" width="21.7109375" style="233" customWidth="1"/>
    <col min="10756" max="10756" width="19.7109375" style="233" customWidth="1"/>
    <col min="10757" max="10757" width="17.5703125" style="233" customWidth="1"/>
    <col min="10758" max="10758" width="14.7109375" style="233" customWidth="1"/>
    <col min="10759" max="10759" width="36.7109375" style="233" customWidth="1"/>
    <col min="10760" max="10760" width="14.7109375" style="233" customWidth="1"/>
    <col min="10761" max="10761" width="19.42578125" style="233" customWidth="1"/>
    <col min="10762" max="10762" width="27.140625" style="233" customWidth="1"/>
    <col min="10763" max="10763" width="13.28515625" style="233" bestFit="1" customWidth="1"/>
    <col min="10764" max="11008" width="11.42578125" style="233"/>
    <col min="11009" max="11009" width="8.7109375" style="233" customWidth="1"/>
    <col min="11010" max="11010" width="37.85546875" style="233" customWidth="1"/>
    <col min="11011" max="11011" width="21.7109375" style="233" customWidth="1"/>
    <col min="11012" max="11012" width="19.7109375" style="233" customWidth="1"/>
    <col min="11013" max="11013" width="17.5703125" style="233" customWidth="1"/>
    <col min="11014" max="11014" width="14.7109375" style="233" customWidth="1"/>
    <col min="11015" max="11015" width="36.7109375" style="233" customWidth="1"/>
    <col min="11016" max="11016" width="14.7109375" style="233" customWidth="1"/>
    <col min="11017" max="11017" width="19.42578125" style="233" customWidth="1"/>
    <col min="11018" max="11018" width="27.140625" style="233" customWidth="1"/>
    <col min="11019" max="11019" width="13.28515625" style="233" bestFit="1" customWidth="1"/>
    <col min="11020" max="11264" width="11.42578125" style="233"/>
    <col min="11265" max="11265" width="8.7109375" style="233" customWidth="1"/>
    <col min="11266" max="11266" width="37.85546875" style="233" customWidth="1"/>
    <col min="11267" max="11267" width="21.7109375" style="233" customWidth="1"/>
    <col min="11268" max="11268" width="19.7109375" style="233" customWidth="1"/>
    <col min="11269" max="11269" width="17.5703125" style="233" customWidth="1"/>
    <col min="11270" max="11270" width="14.7109375" style="233" customWidth="1"/>
    <col min="11271" max="11271" width="36.7109375" style="233" customWidth="1"/>
    <col min="11272" max="11272" width="14.7109375" style="233" customWidth="1"/>
    <col min="11273" max="11273" width="19.42578125" style="233" customWidth="1"/>
    <col min="11274" max="11274" width="27.140625" style="233" customWidth="1"/>
    <col min="11275" max="11275" width="13.28515625" style="233" bestFit="1" customWidth="1"/>
    <col min="11276" max="11520" width="11.42578125" style="233"/>
    <col min="11521" max="11521" width="8.7109375" style="233" customWidth="1"/>
    <col min="11522" max="11522" width="37.85546875" style="233" customWidth="1"/>
    <col min="11523" max="11523" width="21.7109375" style="233" customWidth="1"/>
    <col min="11524" max="11524" width="19.7109375" style="233" customWidth="1"/>
    <col min="11525" max="11525" width="17.5703125" style="233" customWidth="1"/>
    <col min="11526" max="11526" width="14.7109375" style="233" customWidth="1"/>
    <col min="11527" max="11527" width="36.7109375" style="233" customWidth="1"/>
    <col min="11528" max="11528" width="14.7109375" style="233" customWidth="1"/>
    <col min="11529" max="11529" width="19.42578125" style="233" customWidth="1"/>
    <col min="11530" max="11530" width="27.140625" style="233" customWidth="1"/>
    <col min="11531" max="11531" width="13.28515625" style="233" bestFit="1" customWidth="1"/>
    <col min="11532" max="11776" width="11.42578125" style="233"/>
    <col min="11777" max="11777" width="8.7109375" style="233" customWidth="1"/>
    <col min="11778" max="11778" width="37.85546875" style="233" customWidth="1"/>
    <col min="11779" max="11779" width="21.7109375" style="233" customWidth="1"/>
    <col min="11780" max="11780" width="19.7109375" style="233" customWidth="1"/>
    <col min="11781" max="11781" width="17.5703125" style="233" customWidth="1"/>
    <col min="11782" max="11782" width="14.7109375" style="233" customWidth="1"/>
    <col min="11783" max="11783" width="36.7109375" style="233" customWidth="1"/>
    <col min="11784" max="11784" width="14.7109375" style="233" customWidth="1"/>
    <col min="11785" max="11785" width="19.42578125" style="233" customWidth="1"/>
    <col min="11786" max="11786" width="27.140625" style="233" customWidth="1"/>
    <col min="11787" max="11787" width="13.28515625" style="233" bestFit="1" customWidth="1"/>
    <col min="11788" max="12032" width="11.42578125" style="233"/>
    <col min="12033" max="12033" width="8.7109375" style="233" customWidth="1"/>
    <col min="12034" max="12034" width="37.85546875" style="233" customWidth="1"/>
    <col min="12035" max="12035" width="21.7109375" style="233" customWidth="1"/>
    <col min="12036" max="12036" width="19.7109375" style="233" customWidth="1"/>
    <col min="12037" max="12037" width="17.5703125" style="233" customWidth="1"/>
    <col min="12038" max="12038" width="14.7109375" style="233" customWidth="1"/>
    <col min="12039" max="12039" width="36.7109375" style="233" customWidth="1"/>
    <col min="12040" max="12040" width="14.7109375" style="233" customWidth="1"/>
    <col min="12041" max="12041" width="19.42578125" style="233" customWidth="1"/>
    <col min="12042" max="12042" width="27.140625" style="233" customWidth="1"/>
    <col min="12043" max="12043" width="13.28515625" style="233" bestFit="1" customWidth="1"/>
    <col min="12044" max="12288" width="11.42578125" style="233"/>
    <col min="12289" max="12289" width="8.7109375" style="233" customWidth="1"/>
    <col min="12290" max="12290" width="37.85546875" style="233" customWidth="1"/>
    <col min="12291" max="12291" width="21.7109375" style="233" customWidth="1"/>
    <col min="12292" max="12292" width="19.7109375" style="233" customWidth="1"/>
    <col min="12293" max="12293" width="17.5703125" style="233" customWidth="1"/>
    <col min="12294" max="12294" width="14.7109375" style="233" customWidth="1"/>
    <col min="12295" max="12295" width="36.7109375" style="233" customWidth="1"/>
    <col min="12296" max="12296" width="14.7109375" style="233" customWidth="1"/>
    <col min="12297" max="12297" width="19.42578125" style="233" customWidth="1"/>
    <col min="12298" max="12298" width="27.140625" style="233" customWidth="1"/>
    <col min="12299" max="12299" width="13.28515625" style="233" bestFit="1" customWidth="1"/>
    <col min="12300" max="12544" width="11.42578125" style="233"/>
    <col min="12545" max="12545" width="8.7109375" style="233" customWidth="1"/>
    <col min="12546" max="12546" width="37.85546875" style="233" customWidth="1"/>
    <col min="12547" max="12547" width="21.7109375" style="233" customWidth="1"/>
    <col min="12548" max="12548" width="19.7109375" style="233" customWidth="1"/>
    <col min="12549" max="12549" width="17.5703125" style="233" customWidth="1"/>
    <col min="12550" max="12550" width="14.7109375" style="233" customWidth="1"/>
    <col min="12551" max="12551" width="36.7109375" style="233" customWidth="1"/>
    <col min="12552" max="12552" width="14.7109375" style="233" customWidth="1"/>
    <col min="12553" max="12553" width="19.42578125" style="233" customWidth="1"/>
    <col min="12554" max="12554" width="27.140625" style="233" customWidth="1"/>
    <col min="12555" max="12555" width="13.28515625" style="233" bestFit="1" customWidth="1"/>
    <col min="12556" max="12800" width="11.42578125" style="233"/>
    <col min="12801" max="12801" width="8.7109375" style="233" customWidth="1"/>
    <col min="12802" max="12802" width="37.85546875" style="233" customWidth="1"/>
    <col min="12803" max="12803" width="21.7109375" style="233" customWidth="1"/>
    <col min="12804" max="12804" width="19.7109375" style="233" customWidth="1"/>
    <col min="12805" max="12805" width="17.5703125" style="233" customWidth="1"/>
    <col min="12806" max="12806" width="14.7109375" style="233" customWidth="1"/>
    <col min="12807" max="12807" width="36.7109375" style="233" customWidth="1"/>
    <col min="12808" max="12808" width="14.7109375" style="233" customWidth="1"/>
    <col min="12809" max="12809" width="19.42578125" style="233" customWidth="1"/>
    <col min="12810" max="12810" width="27.140625" style="233" customWidth="1"/>
    <col min="12811" max="12811" width="13.28515625" style="233" bestFit="1" customWidth="1"/>
    <col min="12812" max="13056" width="11.42578125" style="233"/>
    <col min="13057" max="13057" width="8.7109375" style="233" customWidth="1"/>
    <col min="13058" max="13058" width="37.85546875" style="233" customWidth="1"/>
    <col min="13059" max="13059" width="21.7109375" style="233" customWidth="1"/>
    <col min="13060" max="13060" width="19.7109375" style="233" customWidth="1"/>
    <col min="13061" max="13061" width="17.5703125" style="233" customWidth="1"/>
    <col min="13062" max="13062" width="14.7109375" style="233" customWidth="1"/>
    <col min="13063" max="13063" width="36.7109375" style="233" customWidth="1"/>
    <col min="13064" max="13064" width="14.7109375" style="233" customWidth="1"/>
    <col min="13065" max="13065" width="19.42578125" style="233" customWidth="1"/>
    <col min="13066" max="13066" width="27.140625" style="233" customWidth="1"/>
    <col min="13067" max="13067" width="13.28515625" style="233" bestFit="1" customWidth="1"/>
    <col min="13068" max="13312" width="11.42578125" style="233"/>
    <col min="13313" max="13313" width="8.7109375" style="233" customWidth="1"/>
    <col min="13314" max="13314" width="37.85546875" style="233" customWidth="1"/>
    <col min="13315" max="13315" width="21.7109375" style="233" customWidth="1"/>
    <col min="13316" max="13316" width="19.7109375" style="233" customWidth="1"/>
    <col min="13317" max="13317" width="17.5703125" style="233" customWidth="1"/>
    <col min="13318" max="13318" width="14.7109375" style="233" customWidth="1"/>
    <col min="13319" max="13319" width="36.7109375" style="233" customWidth="1"/>
    <col min="13320" max="13320" width="14.7109375" style="233" customWidth="1"/>
    <col min="13321" max="13321" width="19.42578125" style="233" customWidth="1"/>
    <col min="13322" max="13322" width="27.140625" style="233" customWidth="1"/>
    <col min="13323" max="13323" width="13.28515625" style="233" bestFit="1" customWidth="1"/>
    <col min="13324" max="13568" width="11.42578125" style="233"/>
    <col min="13569" max="13569" width="8.7109375" style="233" customWidth="1"/>
    <col min="13570" max="13570" width="37.85546875" style="233" customWidth="1"/>
    <col min="13571" max="13571" width="21.7109375" style="233" customWidth="1"/>
    <col min="13572" max="13572" width="19.7109375" style="233" customWidth="1"/>
    <col min="13573" max="13573" width="17.5703125" style="233" customWidth="1"/>
    <col min="13574" max="13574" width="14.7109375" style="233" customWidth="1"/>
    <col min="13575" max="13575" width="36.7109375" style="233" customWidth="1"/>
    <col min="13576" max="13576" width="14.7109375" style="233" customWidth="1"/>
    <col min="13577" max="13577" width="19.42578125" style="233" customWidth="1"/>
    <col min="13578" max="13578" width="27.140625" style="233" customWidth="1"/>
    <col min="13579" max="13579" width="13.28515625" style="233" bestFit="1" customWidth="1"/>
    <col min="13580" max="13824" width="11.42578125" style="233"/>
    <col min="13825" max="13825" width="8.7109375" style="233" customWidth="1"/>
    <col min="13826" max="13826" width="37.85546875" style="233" customWidth="1"/>
    <col min="13827" max="13827" width="21.7109375" style="233" customWidth="1"/>
    <col min="13828" max="13828" width="19.7109375" style="233" customWidth="1"/>
    <col min="13829" max="13829" width="17.5703125" style="233" customWidth="1"/>
    <col min="13830" max="13830" width="14.7109375" style="233" customWidth="1"/>
    <col min="13831" max="13831" width="36.7109375" style="233" customWidth="1"/>
    <col min="13832" max="13832" width="14.7109375" style="233" customWidth="1"/>
    <col min="13833" max="13833" width="19.42578125" style="233" customWidth="1"/>
    <col min="13834" max="13834" width="27.140625" style="233" customWidth="1"/>
    <col min="13835" max="13835" width="13.28515625" style="233" bestFit="1" customWidth="1"/>
    <col min="13836" max="14080" width="11.42578125" style="233"/>
    <col min="14081" max="14081" width="8.7109375" style="233" customWidth="1"/>
    <col min="14082" max="14082" width="37.85546875" style="233" customWidth="1"/>
    <col min="14083" max="14083" width="21.7109375" style="233" customWidth="1"/>
    <col min="14084" max="14084" width="19.7109375" style="233" customWidth="1"/>
    <col min="14085" max="14085" width="17.5703125" style="233" customWidth="1"/>
    <col min="14086" max="14086" width="14.7109375" style="233" customWidth="1"/>
    <col min="14087" max="14087" width="36.7109375" style="233" customWidth="1"/>
    <col min="14088" max="14088" width="14.7109375" style="233" customWidth="1"/>
    <col min="14089" max="14089" width="19.42578125" style="233" customWidth="1"/>
    <col min="14090" max="14090" width="27.140625" style="233" customWidth="1"/>
    <col min="14091" max="14091" width="13.28515625" style="233" bestFit="1" customWidth="1"/>
    <col min="14092" max="14336" width="11.42578125" style="233"/>
    <col min="14337" max="14337" width="8.7109375" style="233" customWidth="1"/>
    <col min="14338" max="14338" width="37.85546875" style="233" customWidth="1"/>
    <col min="14339" max="14339" width="21.7109375" style="233" customWidth="1"/>
    <col min="14340" max="14340" width="19.7109375" style="233" customWidth="1"/>
    <col min="14341" max="14341" width="17.5703125" style="233" customWidth="1"/>
    <col min="14342" max="14342" width="14.7109375" style="233" customWidth="1"/>
    <col min="14343" max="14343" width="36.7109375" style="233" customWidth="1"/>
    <col min="14344" max="14344" width="14.7109375" style="233" customWidth="1"/>
    <col min="14345" max="14345" width="19.42578125" style="233" customWidth="1"/>
    <col min="14346" max="14346" width="27.140625" style="233" customWidth="1"/>
    <col min="14347" max="14347" width="13.28515625" style="233" bestFit="1" customWidth="1"/>
    <col min="14348" max="14592" width="11.42578125" style="233"/>
    <col min="14593" max="14593" width="8.7109375" style="233" customWidth="1"/>
    <col min="14594" max="14594" width="37.85546875" style="233" customWidth="1"/>
    <col min="14595" max="14595" width="21.7109375" style="233" customWidth="1"/>
    <col min="14596" max="14596" width="19.7109375" style="233" customWidth="1"/>
    <col min="14597" max="14597" width="17.5703125" style="233" customWidth="1"/>
    <col min="14598" max="14598" width="14.7109375" style="233" customWidth="1"/>
    <col min="14599" max="14599" width="36.7109375" style="233" customWidth="1"/>
    <col min="14600" max="14600" width="14.7109375" style="233" customWidth="1"/>
    <col min="14601" max="14601" width="19.42578125" style="233" customWidth="1"/>
    <col min="14602" max="14602" width="27.140625" style="233" customWidth="1"/>
    <col min="14603" max="14603" width="13.28515625" style="233" bestFit="1" customWidth="1"/>
    <col min="14604" max="14848" width="11.42578125" style="233"/>
    <col min="14849" max="14849" width="8.7109375" style="233" customWidth="1"/>
    <col min="14850" max="14850" width="37.85546875" style="233" customWidth="1"/>
    <col min="14851" max="14851" width="21.7109375" style="233" customWidth="1"/>
    <col min="14852" max="14852" width="19.7109375" style="233" customWidth="1"/>
    <col min="14853" max="14853" width="17.5703125" style="233" customWidth="1"/>
    <col min="14854" max="14854" width="14.7109375" style="233" customWidth="1"/>
    <col min="14855" max="14855" width="36.7109375" style="233" customWidth="1"/>
    <col min="14856" max="14856" width="14.7109375" style="233" customWidth="1"/>
    <col min="14857" max="14857" width="19.42578125" style="233" customWidth="1"/>
    <col min="14858" max="14858" width="27.140625" style="233" customWidth="1"/>
    <col min="14859" max="14859" width="13.28515625" style="233" bestFit="1" customWidth="1"/>
    <col min="14860" max="15104" width="11.42578125" style="233"/>
    <col min="15105" max="15105" width="8.7109375" style="233" customWidth="1"/>
    <col min="15106" max="15106" width="37.85546875" style="233" customWidth="1"/>
    <col min="15107" max="15107" width="21.7109375" style="233" customWidth="1"/>
    <col min="15108" max="15108" width="19.7109375" style="233" customWidth="1"/>
    <col min="15109" max="15109" width="17.5703125" style="233" customWidth="1"/>
    <col min="15110" max="15110" width="14.7109375" style="233" customWidth="1"/>
    <col min="15111" max="15111" width="36.7109375" style="233" customWidth="1"/>
    <col min="15112" max="15112" width="14.7109375" style="233" customWidth="1"/>
    <col min="15113" max="15113" width="19.42578125" style="233" customWidth="1"/>
    <col min="15114" max="15114" width="27.140625" style="233" customWidth="1"/>
    <col min="15115" max="15115" width="13.28515625" style="233" bestFit="1" customWidth="1"/>
    <col min="15116" max="15360" width="11.42578125" style="233"/>
    <col min="15361" max="15361" width="8.7109375" style="233" customWidth="1"/>
    <col min="15362" max="15362" width="37.85546875" style="233" customWidth="1"/>
    <col min="15363" max="15363" width="21.7109375" style="233" customWidth="1"/>
    <col min="15364" max="15364" width="19.7109375" style="233" customWidth="1"/>
    <col min="15365" max="15365" width="17.5703125" style="233" customWidth="1"/>
    <col min="15366" max="15366" width="14.7109375" style="233" customWidth="1"/>
    <col min="15367" max="15367" width="36.7109375" style="233" customWidth="1"/>
    <col min="15368" max="15368" width="14.7109375" style="233" customWidth="1"/>
    <col min="15369" max="15369" width="19.42578125" style="233" customWidth="1"/>
    <col min="15370" max="15370" width="27.140625" style="233" customWidth="1"/>
    <col min="15371" max="15371" width="13.28515625" style="233" bestFit="1" customWidth="1"/>
    <col min="15372" max="15616" width="11.42578125" style="233"/>
    <col min="15617" max="15617" width="8.7109375" style="233" customWidth="1"/>
    <col min="15618" max="15618" width="37.85546875" style="233" customWidth="1"/>
    <col min="15619" max="15619" width="21.7109375" style="233" customWidth="1"/>
    <col min="15620" max="15620" width="19.7109375" style="233" customWidth="1"/>
    <col min="15621" max="15621" width="17.5703125" style="233" customWidth="1"/>
    <col min="15622" max="15622" width="14.7109375" style="233" customWidth="1"/>
    <col min="15623" max="15623" width="36.7109375" style="233" customWidth="1"/>
    <col min="15624" max="15624" width="14.7109375" style="233" customWidth="1"/>
    <col min="15625" max="15625" width="19.42578125" style="233" customWidth="1"/>
    <col min="15626" max="15626" width="27.140625" style="233" customWidth="1"/>
    <col min="15627" max="15627" width="13.28515625" style="233" bestFit="1" customWidth="1"/>
    <col min="15628" max="15872" width="11.42578125" style="233"/>
    <col min="15873" max="15873" width="8.7109375" style="233" customWidth="1"/>
    <col min="15874" max="15874" width="37.85546875" style="233" customWidth="1"/>
    <col min="15875" max="15875" width="21.7109375" style="233" customWidth="1"/>
    <col min="15876" max="15876" width="19.7109375" style="233" customWidth="1"/>
    <col min="15877" max="15877" width="17.5703125" style="233" customWidth="1"/>
    <col min="15878" max="15878" width="14.7109375" style="233" customWidth="1"/>
    <col min="15879" max="15879" width="36.7109375" style="233" customWidth="1"/>
    <col min="15880" max="15880" width="14.7109375" style="233" customWidth="1"/>
    <col min="15881" max="15881" width="19.42578125" style="233" customWidth="1"/>
    <col min="15882" max="15882" width="27.140625" style="233" customWidth="1"/>
    <col min="15883" max="15883" width="13.28515625" style="233" bestFit="1" customWidth="1"/>
    <col min="15884" max="16128" width="11.42578125" style="233"/>
    <col min="16129" max="16129" width="8.7109375" style="233" customWidth="1"/>
    <col min="16130" max="16130" width="37.85546875" style="233" customWidth="1"/>
    <col min="16131" max="16131" width="21.7109375" style="233" customWidth="1"/>
    <col min="16132" max="16132" width="19.7109375" style="233" customWidth="1"/>
    <col min="16133" max="16133" width="17.5703125" style="233" customWidth="1"/>
    <col min="16134" max="16134" width="14.7109375" style="233" customWidth="1"/>
    <col min="16135" max="16135" width="36.7109375" style="233" customWidth="1"/>
    <col min="16136" max="16136" width="14.7109375" style="233" customWidth="1"/>
    <col min="16137" max="16137" width="19.42578125" style="233" customWidth="1"/>
    <col min="16138" max="16138" width="27.140625" style="233" customWidth="1"/>
    <col min="16139" max="16139" width="13.28515625" style="233" bestFit="1" customWidth="1"/>
    <col min="16140" max="16384" width="11.42578125" style="233"/>
  </cols>
  <sheetData>
    <row r="1" spans="1:14" ht="20.25" customHeight="1" x14ac:dyDescent="0.3">
      <c r="A1" s="398"/>
      <c r="B1" s="399"/>
      <c r="C1" s="399"/>
      <c r="D1" s="398"/>
      <c r="E1" s="399"/>
      <c r="F1" s="399"/>
      <c r="G1" s="400"/>
      <c r="H1" s="399"/>
      <c r="I1" s="399"/>
      <c r="J1" s="401" t="s">
        <v>1863</v>
      </c>
    </row>
    <row r="2" spans="1:14" ht="18.75" x14ac:dyDescent="0.25">
      <c r="A2" s="1845" t="s">
        <v>1254</v>
      </c>
      <c r="B2" s="1845"/>
      <c r="C2" s="1845"/>
      <c r="D2" s="1845"/>
      <c r="E2" s="1845"/>
      <c r="F2" s="1845"/>
      <c r="G2" s="1845"/>
      <c r="H2" s="1845"/>
      <c r="I2" s="1845"/>
      <c r="J2" s="1845"/>
    </row>
    <row r="3" spans="1:14" ht="18.75" x14ac:dyDescent="0.25">
      <c r="A3" s="1845" t="s">
        <v>88</v>
      </c>
      <c r="B3" s="1845"/>
      <c r="C3" s="1845"/>
      <c r="D3" s="1845"/>
      <c r="E3" s="1845"/>
      <c r="F3" s="1845"/>
      <c r="G3" s="1845"/>
      <c r="H3" s="1845"/>
      <c r="I3" s="1845"/>
      <c r="J3" s="1845"/>
    </row>
    <row r="4" spans="1:14" ht="18.75" x14ac:dyDescent="0.25">
      <c r="A4" s="1845" t="s">
        <v>674</v>
      </c>
      <c r="B4" s="1845"/>
      <c r="C4" s="1845"/>
      <c r="D4" s="1845"/>
      <c r="E4" s="1845"/>
      <c r="F4" s="1845"/>
      <c r="G4" s="1845"/>
      <c r="H4" s="1845"/>
      <c r="I4" s="1845"/>
      <c r="J4" s="1845"/>
    </row>
    <row r="5" spans="1:14" ht="18.75" x14ac:dyDescent="0.25">
      <c r="A5" s="1846" t="s">
        <v>1251</v>
      </c>
      <c r="B5" s="1846"/>
      <c r="C5" s="1846"/>
      <c r="D5" s="1846"/>
      <c r="E5" s="1846"/>
      <c r="F5" s="1846"/>
      <c r="G5" s="1846"/>
      <c r="H5" s="1846"/>
      <c r="I5" s="1846"/>
      <c r="J5" s="1846"/>
    </row>
    <row r="6" spans="1:14" ht="18.75" x14ac:dyDescent="0.25">
      <c r="A6" s="1847"/>
      <c r="B6" s="1847"/>
      <c r="C6" s="1847"/>
      <c r="D6" s="1847"/>
      <c r="E6" s="1847"/>
      <c r="F6" s="1847"/>
      <c r="G6" s="1847"/>
      <c r="H6" s="1847"/>
      <c r="I6" s="1847"/>
      <c r="J6" s="1847"/>
    </row>
    <row r="7" spans="1:14" ht="134.25" customHeight="1" x14ac:dyDescent="0.25">
      <c r="A7" s="402" t="s">
        <v>1</v>
      </c>
      <c r="B7" s="403" t="s">
        <v>2</v>
      </c>
      <c r="C7" s="403" t="s">
        <v>3</v>
      </c>
      <c r="D7" s="404" t="s">
        <v>706</v>
      </c>
      <c r="E7" s="405" t="s">
        <v>1256</v>
      </c>
      <c r="F7" s="405" t="s">
        <v>4</v>
      </c>
      <c r="G7" s="403" t="s">
        <v>5</v>
      </c>
      <c r="H7" s="403" t="s">
        <v>1257</v>
      </c>
      <c r="I7" s="403" t="s">
        <v>6</v>
      </c>
      <c r="J7" s="403" t="s">
        <v>7</v>
      </c>
    </row>
    <row r="8" spans="1:14" s="25" customFormat="1" ht="18.75" x14ac:dyDescent="0.25">
      <c r="A8" s="403">
        <v>1</v>
      </c>
      <c r="B8" s="403">
        <v>2</v>
      </c>
      <c r="C8" s="403">
        <v>3</v>
      </c>
      <c r="D8" s="403">
        <v>4</v>
      </c>
      <c r="E8" s="403">
        <v>5</v>
      </c>
      <c r="F8" s="403">
        <v>6</v>
      </c>
      <c r="G8" s="403">
        <v>7</v>
      </c>
      <c r="H8" s="403">
        <v>8</v>
      </c>
      <c r="I8" s="403">
        <v>9</v>
      </c>
      <c r="J8" s="403">
        <v>10</v>
      </c>
    </row>
    <row r="9" spans="1:14" s="25" customFormat="1" ht="33" customHeight="1" x14ac:dyDescent="0.25">
      <c r="A9" s="1844" t="s">
        <v>675</v>
      </c>
      <c r="B9" s="1844"/>
      <c r="C9" s="1844"/>
      <c r="D9" s="1844"/>
      <c r="E9" s="1844"/>
      <c r="F9" s="1844"/>
      <c r="G9" s="1844"/>
      <c r="H9" s="1844"/>
      <c r="I9" s="1844"/>
      <c r="J9" s="1844"/>
    </row>
    <row r="10" spans="1:14" ht="181.5" customHeight="1" x14ac:dyDescent="0.25">
      <c r="A10" s="406" t="s">
        <v>10</v>
      </c>
      <c r="B10" s="407" t="s">
        <v>668</v>
      </c>
      <c r="C10" s="408" t="s">
        <v>766</v>
      </c>
      <c r="D10" s="1848"/>
      <c r="E10" s="1849"/>
      <c r="F10" s="1849"/>
      <c r="G10" s="1849"/>
      <c r="H10" s="1849"/>
      <c r="I10" s="1849"/>
      <c r="J10" s="1850"/>
    </row>
    <row r="11" spans="1:14" s="26" customFormat="1" ht="85.5" customHeight="1" x14ac:dyDescent="0.25">
      <c r="A11" s="409" t="s">
        <v>12</v>
      </c>
      <c r="B11" s="410" t="s">
        <v>1188</v>
      </c>
      <c r="C11" s="411" t="s">
        <v>766</v>
      </c>
      <c r="D11" s="1851" t="s">
        <v>2477</v>
      </c>
      <c r="E11" s="1852"/>
      <c r="F11" s="1852"/>
      <c r="G11" s="1852"/>
      <c r="H11" s="1852"/>
      <c r="I11" s="1852"/>
      <c r="J11" s="1853"/>
      <c r="N11" s="234"/>
    </row>
    <row r="12" spans="1:14" s="26" customFormat="1" ht="127.5" customHeight="1" x14ac:dyDescent="0.25">
      <c r="A12" s="409" t="s">
        <v>13</v>
      </c>
      <c r="B12" s="410" t="s">
        <v>683</v>
      </c>
      <c r="C12" s="412" t="s">
        <v>766</v>
      </c>
      <c r="D12" s="1854" t="s">
        <v>2478</v>
      </c>
      <c r="E12" s="1855"/>
      <c r="F12" s="1855"/>
      <c r="G12" s="1855"/>
      <c r="H12" s="1855"/>
      <c r="I12" s="1855"/>
      <c r="J12" s="1856"/>
    </row>
    <row r="13" spans="1:14" s="26" customFormat="1" ht="75" x14ac:dyDescent="0.25">
      <c r="A13" s="413"/>
      <c r="B13" s="313" t="s">
        <v>48</v>
      </c>
      <c r="C13" s="412" t="s">
        <v>766</v>
      </c>
      <c r="D13" s="414">
        <v>0</v>
      </c>
      <c r="E13" s="414">
        <v>0</v>
      </c>
      <c r="F13" s="414">
        <v>0</v>
      </c>
      <c r="G13" s="414"/>
      <c r="H13" s="414">
        <v>0</v>
      </c>
      <c r="I13" s="414">
        <v>0</v>
      </c>
      <c r="J13" s="415"/>
    </row>
    <row r="14" spans="1:14" s="26" customFormat="1" ht="18.75" x14ac:dyDescent="0.25">
      <c r="A14" s="1857" t="s">
        <v>104</v>
      </c>
      <c r="B14" s="1858"/>
      <c r="C14" s="1858"/>
      <c r="D14" s="1858"/>
      <c r="E14" s="1858"/>
      <c r="F14" s="1858"/>
      <c r="G14" s="1858"/>
      <c r="H14" s="1858"/>
      <c r="I14" s="1858"/>
      <c r="J14" s="1858"/>
    </row>
    <row r="15" spans="1:14" ht="98.25" customHeight="1" x14ac:dyDescent="0.25">
      <c r="A15" s="416" t="s">
        <v>10</v>
      </c>
      <c r="B15" s="417" t="s">
        <v>669</v>
      </c>
      <c r="C15" s="418" t="s">
        <v>23</v>
      </c>
      <c r="D15" s="419">
        <f>D19</f>
        <v>4738</v>
      </c>
      <c r="E15" s="419">
        <f>E19</f>
        <v>4733.1000000000004</v>
      </c>
      <c r="F15" s="420">
        <f>E15/D15*100</f>
        <v>99.896580835795703</v>
      </c>
      <c r="G15" s="421"/>
      <c r="H15" s="419">
        <f>H19</f>
        <v>4733.1000000000004</v>
      </c>
      <c r="I15" s="419">
        <f>H15/D15*100</f>
        <v>99.896580835795703</v>
      </c>
      <c r="J15" s="422"/>
    </row>
    <row r="16" spans="1:14" ht="26.25" hidden="1" customHeight="1" x14ac:dyDescent="0.3">
      <c r="A16" s="409"/>
      <c r="B16" s="423" t="s">
        <v>105</v>
      </c>
      <c r="C16" s="424"/>
      <c r="D16" s="425">
        <v>4860</v>
      </c>
      <c r="E16" s="425">
        <f>E15</f>
        <v>4733.1000000000004</v>
      </c>
      <c r="F16" s="426">
        <f>E16/D16*100</f>
        <v>97.388888888888886</v>
      </c>
      <c r="G16" s="427"/>
      <c r="H16" s="425">
        <f>H15</f>
        <v>4733.1000000000004</v>
      </c>
      <c r="I16" s="428">
        <f>H16/D16*100</f>
        <v>97.388888888888886</v>
      </c>
      <c r="J16" s="429"/>
    </row>
    <row r="17" spans="1:10" ht="41.25" hidden="1" customHeight="1" x14ac:dyDescent="0.25">
      <c r="A17" s="413" t="s">
        <v>20</v>
      </c>
      <c r="B17" s="430" t="s">
        <v>106</v>
      </c>
      <c r="C17" s="430"/>
      <c r="D17" s="405">
        <f>E17+F17+H17+I17</f>
        <v>0</v>
      </c>
      <c r="E17" s="405">
        <v>0</v>
      </c>
      <c r="F17" s="405">
        <v>0</v>
      </c>
      <c r="G17" s="431"/>
      <c r="H17" s="405">
        <v>0</v>
      </c>
      <c r="I17" s="405">
        <v>0</v>
      </c>
      <c r="J17" s="432">
        <v>0</v>
      </c>
    </row>
    <row r="18" spans="1:10" ht="26.25" hidden="1" customHeight="1" x14ac:dyDescent="0.25">
      <c r="A18" s="433"/>
      <c r="B18" s="434" t="s">
        <v>107</v>
      </c>
      <c r="C18" s="434"/>
      <c r="D18" s="435">
        <f>D17</f>
        <v>0</v>
      </c>
      <c r="E18" s="435">
        <f>E17</f>
        <v>0</v>
      </c>
      <c r="F18" s="435">
        <f>F17</f>
        <v>0</v>
      </c>
      <c r="G18" s="436"/>
      <c r="H18" s="435">
        <f>H17</f>
        <v>0</v>
      </c>
      <c r="I18" s="435">
        <f>I17</f>
        <v>0</v>
      </c>
      <c r="J18" s="437">
        <v>0</v>
      </c>
    </row>
    <row r="19" spans="1:10" ht="131.25" x14ac:dyDescent="0.25">
      <c r="A19" s="409" t="s">
        <v>12</v>
      </c>
      <c r="B19" s="438" t="s">
        <v>684</v>
      </c>
      <c r="C19" s="424" t="s">
        <v>23</v>
      </c>
      <c r="D19" s="439">
        <v>4738</v>
      </c>
      <c r="E19" s="439">
        <v>4733.1000000000004</v>
      </c>
      <c r="F19" s="440">
        <f>E19/D19*100</f>
        <v>99.896580835795703</v>
      </c>
      <c r="G19" s="441" t="s">
        <v>2299</v>
      </c>
      <c r="H19" s="439">
        <v>4733.1000000000004</v>
      </c>
      <c r="I19" s="439">
        <f>H19/D19*100</f>
        <v>99.896580835795703</v>
      </c>
      <c r="J19" s="442"/>
    </row>
    <row r="20" spans="1:10" s="26" customFormat="1" ht="99" customHeight="1" x14ac:dyDescent="0.25">
      <c r="A20" s="409" t="s">
        <v>13</v>
      </c>
      <c r="B20" s="443" t="s">
        <v>685</v>
      </c>
      <c r="C20" s="424" t="s">
        <v>23</v>
      </c>
      <c r="D20" s="439">
        <v>0</v>
      </c>
      <c r="E20" s="439">
        <v>0</v>
      </c>
      <c r="F20" s="439">
        <v>0</v>
      </c>
      <c r="G20" s="444" t="s">
        <v>1683</v>
      </c>
      <c r="H20" s="439">
        <v>0</v>
      </c>
      <c r="I20" s="439">
        <v>0</v>
      </c>
      <c r="J20" s="445"/>
    </row>
    <row r="21" spans="1:10" s="27" customFormat="1" ht="101.25" customHeight="1" x14ac:dyDescent="0.25">
      <c r="A21" s="446"/>
      <c r="B21" s="447" t="s">
        <v>108</v>
      </c>
      <c r="C21" s="434" t="s">
        <v>23</v>
      </c>
      <c r="D21" s="448">
        <f>D15</f>
        <v>4738</v>
      </c>
      <c r="E21" s="448">
        <f>E15</f>
        <v>4733.1000000000004</v>
      </c>
      <c r="F21" s="448">
        <f>F15</f>
        <v>99.896580835795703</v>
      </c>
      <c r="G21" s="449"/>
      <c r="H21" s="448">
        <f>H15</f>
        <v>4733.1000000000004</v>
      </c>
      <c r="I21" s="448">
        <f>I15</f>
        <v>99.896580835795703</v>
      </c>
      <c r="J21" s="449"/>
    </row>
    <row r="22" spans="1:10" s="27" customFormat="1" ht="101.25" customHeight="1" x14ac:dyDescent="0.25">
      <c r="A22" s="450"/>
      <c r="B22" s="450" t="s">
        <v>86</v>
      </c>
      <c r="C22" s="451" t="s">
        <v>23</v>
      </c>
      <c r="D22" s="448">
        <f>D21+D13</f>
        <v>4738</v>
      </c>
      <c r="E22" s="448">
        <f>E21+E13</f>
        <v>4733.1000000000004</v>
      </c>
      <c r="F22" s="448">
        <f>E22/D22*100</f>
        <v>99.896580835795703</v>
      </c>
      <c r="G22" s="449"/>
      <c r="H22" s="448">
        <f>H21+H13</f>
        <v>4733.1000000000004</v>
      </c>
      <c r="I22" s="448">
        <f>H22/D22*100</f>
        <v>99.896580835795703</v>
      </c>
      <c r="J22" s="427"/>
    </row>
    <row r="24" spans="1:10" ht="20.25" customHeight="1" x14ac:dyDescent="0.25">
      <c r="B24" s="1859"/>
      <c r="C24" s="1859"/>
      <c r="D24" s="1859"/>
      <c r="E24" s="1859"/>
      <c r="F24" s="1859"/>
      <c r="G24" s="1859"/>
      <c r="H24" s="1859"/>
      <c r="I24" s="1859"/>
    </row>
  </sheetData>
  <mergeCells count="11">
    <mergeCell ref="D10:J10"/>
    <mergeCell ref="D11:J11"/>
    <mergeCell ref="D12:J12"/>
    <mergeCell ref="A14:J14"/>
    <mergeCell ref="B24:I24"/>
    <mergeCell ref="A9:J9"/>
    <mergeCell ref="A2:J2"/>
    <mergeCell ref="A3:J3"/>
    <mergeCell ref="A4:J4"/>
    <mergeCell ref="A5:J5"/>
    <mergeCell ref="A6:J6"/>
  </mergeCells>
  <pageMargins left="0.78740157480314965" right="0.39370078740157483" top="0.78740157480314965" bottom="0.78740157480314965" header="0.51181102362204722" footer="0.39370078740157483"/>
  <pageSetup paperSize="9" scale="62" firstPageNumber="26" fitToHeight="0" orientation="landscape" useFirstPageNumber="1" r:id="rId1"/>
  <headerFooter alignWithMargins="0">
    <oddFooter>&amp;R&amp;"Times New Roman,обычный"&amp;14&amp;P</oddFooter>
  </headerFooter>
  <rowBreaks count="1" manualBreakCount="1">
    <brk id="13" max="16383" man="1"/>
  </rowBreaks>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G17"/>
  <sheetViews>
    <sheetView zoomScale="70" zoomScaleNormal="70" workbookViewId="0">
      <selection activeCell="B25" sqref="B25"/>
    </sheetView>
  </sheetViews>
  <sheetFormatPr defaultRowHeight="18" x14ac:dyDescent="0.25"/>
  <cols>
    <col min="1" max="1" width="5.7109375" style="1" customWidth="1"/>
    <col min="2" max="2" width="77.28515625" style="236" customWidth="1"/>
    <col min="3" max="3" width="12.28515625" style="236" customWidth="1"/>
    <col min="4" max="6" width="15.7109375" style="236" customWidth="1"/>
    <col min="7" max="7" width="70.28515625" style="236" customWidth="1"/>
    <col min="8" max="251" width="9.140625" style="236"/>
    <col min="252" max="252" width="5.7109375" style="236" customWidth="1"/>
    <col min="253" max="253" width="37.7109375" style="236" customWidth="1"/>
    <col min="254" max="254" width="15.7109375" style="236" customWidth="1"/>
    <col min="255" max="255" width="11.7109375" style="236" customWidth="1"/>
    <col min="256" max="258" width="15.7109375" style="236" customWidth="1"/>
    <col min="259" max="259" width="30.7109375" style="236" customWidth="1"/>
    <col min="260" max="260" width="13.7109375" style="236" customWidth="1"/>
    <col min="261" max="261" width="21.7109375" style="236" customWidth="1"/>
    <col min="262" max="263" width="15.7109375" style="236" customWidth="1"/>
    <col min="264" max="507" width="9.140625" style="236"/>
    <col min="508" max="508" width="5.7109375" style="236" customWidth="1"/>
    <col min="509" max="509" width="37.7109375" style="236" customWidth="1"/>
    <col min="510" max="510" width="15.7109375" style="236" customWidth="1"/>
    <col min="511" max="511" width="11.7109375" style="236" customWidth="1"/>
    <col min="512" max="514" width="15.7109375" style="236" customWidth="1"/>
    <col min="515" max="515" width="30.7109375" style="236" customWidth="1"/>
    <col min="516" max="516" width="13.7109375" style="236" customWidth="1"/>
    <col min="517" max="517" width="21.7109375" style="236" customWidth="1"/>
    <col min="518" max="519" width="15.7109375" style="236" customWidth="1"/>
    <col min="520" max="763" width="9.140625" style="236"/>
    <col min="764" max="764" width="5.7109375" style="236" customWidth="1"/>
    <col min="765" max="765" width="37.7109375" style="236" customWidth="1"/>
    <col min="766" max="766" width="15.7109375" style="236" customWidth="1"/>
    <col min="767" max="767" width="11.7109375" style="236" customWidth="1"/>
    <col min="768" max="770" width="15.7109375" style="236" customWidth="1"/>
    <col min="771" max="771" width="30.7109375" style="236" customWidth="1"/>
    <col min="772" max="772" width="13.7109375" style="236" customWidth="1"/>
    <col min="773" max="773" width="21.7109375" style="236" customWidth="1"/>
    <col min="774" max="775" width="15.7109375" style="236" customWidth="1"/>
    <col min="776" max="1019" width="9.140625" style="236"/>
    <col min="1020" max="1020" width="5.7109375" style="236" customWidth="1"/>
    <col min="1021" max="1021" width="37.7109375" style="236" customWidth="1"/>
    <col min="1022" max="1022" width="15.7109375" style="236" customWidth="1"/>
    <col min="1023" max="1023" width="11.7109375" style="236" customWidth="1"/>
    <col min="1024" max="1026" width="15.7109375" style="236" customWidth="1"/>
    <col min="1027" max="1027" width="30.7109375" style="236" customWidth="1"/>
    <col min="1028" max="1028" width="13.7109375" style="236" customWidth="1"/>
    <col min="1029" max="1029" width="21.7109375" style="236" customWidth="1"/>
    <col min="1030" max="1031" width="15.7109375" style="236" customWidth="1"/>
    <col min="1032" max="1275" width="9.140625" style="236"/>
    <col min="1276" max="1276" width="5.7109375" style="236" customWidth="1"/>
    <col min="1277" max="1277" width="37.7109375" style="236" customWidth="1"/>
    <col min="1278" max="1278" width="15.7109375" style="236" customWidth="1"/>
    <col min="1279" max="1279" width="11.7109375" style="236" customWidth="1"/>
    <col min="1280" max="1282" width="15.7109375" style="236" customWidth="1"/>
    <col min="1283" max="1283" width="30.7109375" style="236" customWidth="1"/>
    <col min="1284" max="1284" width="13.7109375" style="236" customWidth="1"/>
    <col min="1285" max="1285" width="21.7109375" style="236" customWidth="1"/>
    <col min="1286" max="1287" width="15.7109375" style="236" customWidth="1"/>
    <col min="1288" max="1531" width="9.140625" style="236"/>
    <col min="1532" max="1532" width="5.7109375" style="236" customWidth="1"/>
    <col min="1533" max="1533" width="37.7109375" style="236" customWidth="1"/>
    <col min="1534" max="1534" width="15.7109375" style="236" customWidth="1"/>
    <col min="1535" max="1535" width="11.7109375" style="236" customWidth="1"/>
    <col min="1536" max="1538" width="15.7109375" style="236" customWidth="1"/>
    <col min="1539" max="1539" width="30.7109375" style="236" customWidth="1"/>
    <col min="1540" max="1540" width="13.7109375" style="236" customWidth="1"/>
    <col min="1541" max="1541" width="21.7109375" style="236" customWidth="1"/>
    <col min="1542" max="1543" width="15.7109375" style="236" customWidth="1"/>
    <col min="1544" max="1787" width="9.140625" style="236"/>
    <col min="1788" max="1788" width="5.7109375" style="236" customWidth="1"/>
    <col min="1789" max="1789" width="37.7109375" style="236" customWidth="1"/>
    <col min="1790" max="1790" width="15.7109375" style="236" customWidth="1"/>
    <col min="1791" max="1791" width="11.7109375" style="236" customWidth="1"/>
    <col min="1792" max="1794" width="15.7109375" style="236" customWidth="1"/>
    <col min="1795" max="1795" width="30.7109375" style="236" customWidth="1"/>
    <col min="1796" max="1796" width="13.7109375" style="236" customWidth="1"/>
    <col min="1797" max="1797" width="21.7109375" style="236" customWidth="1"/>
    <col min="1798" max="1799" width="15.7109375" style="236" customWidth="1"/>
    <col min="1800" max="2043" width="9.140625" style="236"/>
    <col min="2044" max="2044" width="5.7109375" style="236" customWidth="1"/>
    <col min="2045" max="2045" width="37.7109375" style="236" customWidth="1"/>
    <col min="2046" max="2046" width="15.7109375" style="236" customWidth="1"/>
    <col min="2047" max="2047" width="11.7109375" style="236" customWidth="1"/>
    <col min="2048" max="2050" width="15.7109375" style="236" customWidth="1"/>
    <col min="2051" max="2051" width="30.7109375" style="236" customWidth="1"/>
    <col min="2052" max="2052" width="13.7109375" style="236" customWidth="1"/>
    <col min="2053" max="2053" width="21.7109375" style="236" customWidth="1"/>
    <col min="2054" max="2055" width="15.7109375" style="236" customWidth="1"/>
    <col min="2056" max="2299" width="9.140625" style="236"/>
    <col min="2300" max="2300" width="5.7109375" style="236" customWidth="1"/>
    <col min="2301" max="2301" width="37.7109375" style="236" customWidth="1"/>
    <col min="2302" max="2302" width="15.7109375" style="236" customWidth="1"/>
    <col min="2303" max="2303" width="11.7109375" style="236" customWidth="1"/>
    <col min="2304" max="2306" width="15.7109375" style="236" customWidth="1"/>
    <col min="2307" max="2307" width="30.7109375" style="236" customWidth="1"/>
    <col min="2308" max="2308" width="13.7109375" style="236" customWidth="1"/>
    <col min="2309" max="2309" width="21.7109375" style="236" customWidth="1"/>
    <col min="2310" max="2311" width="15.7109375" style="236" customWidth="1"/>
    <col min="2312" max="2555" width="9.140625" style="236"/>
    <col min="2556" max="2556" width="5.7109375" style="236" customWidth="1"/>
    <col min="2557" max="2557" width="37.7109375" style="236" customWidth="1"/>
    <col min="2558" max="2558" width="15.7109375" style="236" customWidth="1"/>
    <col min="2559" max="2559" width="11.7109375" style="236" customWidth="1"/>
    <col min="2560" max="2562" width="15.7109375" style="236" customWidth="1"/>
    <col min="2563" max="2563" width="30.7109375" style="236" customWidth="1"/>
    <col min="2564" max="2564" width="13.7109375" style="236" customWidth="1"/>
    <col min="2565" max="2565" width="21.7109375" style="236" customWidth="1"/>
    <col min="2566" max="2567" width="15.7109375" style="236" customWidth="1"/>
    <col min="2568" max="2811" width="9.140625" style="236"/>
    <col min="2812" max="2812" width="5.7109375" style="236" customWidth="1"/>
    <col min="2813" max="2813" width="37.7109375" style="236" customWidth="1"/>
    <col min="2814" max="2814" width="15.7109375" style="236" customWidth="1"/>
    <col min="2815" max="2815" width="11.7109375" style="236" customWidth="1"/>
    <col min="2816" max="2818" width="15.7109375" style="236" customWidth="1"/>
    <col min="2819" max="2819" width="30.7109375" style="236" customWidth="1"/>
    <col min="2820" max="2820" width="13.7109375" style="236" customWidth="1"/>
    <col min="2821" max="2821" width="21.7109375" style="236" customWidth="1"/>
    <col min="2822" max="2823" width="15.7109375" style="236" customWidth="1"/>
    <col min="2824" max="3067" width="9.140625" style="236"/>
    <col min="3068" max="3068" width="5.7109375" style="236" customWidth="1"/>
    <col min="3069" max="3069" width="37.7109375" style="236" customWidth="1"/>
    <col min="3070" max="3070" width="15.7109375" style="236" customWidth="1"/>
    <col min="3071" max="3071" width="11.7109375" style="236" customWidth="1"/>
    <col min="3072" max="3074" width="15.7109375" style="236" customWidth="1"/>
    <col min="3075" max="3075" width="30.7109375" style="236" customWidth="1"/>
    <col min="3076" max="3076" width="13.7109375" style="236" customWidth="1"/>
    <col min="3077" max="3077" width="21.7109375" style="236" customWidth="1"/>
    <col min="3078" max="3079" width="15.7109375" style="236" customWidth="1"/>
    <col min="3080" max="3323" width="9.140625" style="236"/>
    <col min="3324" max="3324" width="5.7109375" style="236" customWidth="1"/>
    <col min="3325" max="3325" width="37.7109375" style="236" customWidth="1"/>
    <col min="3326" max="3326" width="15.7109375" style="236" customWidth="1"/>
    <col min="3327" max="3327" width="11.7109375" style="236" customWidth="1"/>
    <col min="3328" max="3330" width="15.7109375" style="236" customWidth="1"/>
    <col min="3331" max="3331" width="30.7109375" style="236" customWidth="1"/>
    <col min="3332" max="3332" width="13.7109375" style="236" customWidth="1"/>
    <col min="3333" max="3333" width="21.7109375" style="236" customWidth="1"/>
    <col min="3334" max="3335" width="15.7109375" style="236" customWidth="1"/>
    <col min="3336" max="3579" width="9.140625" style="236"/>
    <col min="3580" max="3580" width="5.7109375" style="236" customWidth="1"/>
    <col min="3581" max="3581" width="37.7109375" style="236" customWidth="1"/>
    <col min="3582" max="3582" width="15.7109375" style="236" customWidth="1"/>
    <col min="3583" max="3583" width="11.7109375" style="236" customWidth="1"/>
    <col min="3584" max="3586" width="15.7109375" style="236" customWidth="1"/>
    <col min="3587" max="3587" width="30.7109375" style="236" customWidth="1"/>
    <col min="3588" max="3588" width="13.7109375" style="236" customWidth="1"/>
    <col min="3589" max="3589" width="21.7109375" style="236" customWidth="1"/>
    <col min="3590" max="3591" width="15.7109375" style="236" customWidth="1"/>
    <col min="3592" max="3835" width="9.140625" style="236"/>
    <col min="3836" max="3836" width="5.7109375" style="236" customWidth="1"/>
    <col min="3837" max="3837" width="37.7109375" style="236" customWidth="1"/>
    <col min="3838" max="3838" width="15.7109375" style="236" customWidth="1"/>
    <col min="3839" max="3839" width="11.7109375" style="236" customWidth="1"/>
    <col min="3840" max="3842" width="15.7109375" style="236" customWidth="1"/>
    <col min="3843" max="3843" width="30.7109375" style="236" customWidth="1"/>
    <col min="3844" max="3844" width="13.7109375" style="236" customWidth="1"/>
    <col min="3845" max="3845" width="21.7109375" style="236" customWidth="1"/>
    <col min="3846" max="3847" width="15.7109375" style="236" customWidth="1"/>
    <col min="3848" max="4091" width="9.140625" style="236"/>
    <col min="4092" max="4092" width="5.7109375" style="236" customWidth="1"/>
    <col min="4093" max="4093" width="37.7109375" style="236" customWidth="1"/>
    <col min="4094" max="4094" width="15.7109375" style="236" customWidth="1"/>
    <col min="4095" max="4095" width="11.7109375" style="236" customWidth="1"/>
    <col min="4096" max="4098" width="15.7109375" style="236" customWidth="1"/>
    <col min="4099" max="4099" width="30.7109375" style="236" customWidth="1"/>
    <col min="4100" max="4100" width="13.7109375" style="236" customWidth="1"/>
    <col min="4101" max="4101" width="21.7109375" style="236" customWidth="1"/>
    <col min="4102" max="4103" width="15.7109375" style="236" customWidth="1"/>
    <col min="4104" max="4347" width="9.140625" style="236"/>
    <col min="4348" max="4348" width="5.7109375" style="236" customWidth="1"/>
    <col min="4349" max="4349" width="37.7109375" style="236" customWidth="1"/>
    <col min="4350" max="4350" width="15.7109375" style="236" customWidth="1"/>
    <col min="4351" max="4351" width="11.7109375" style="236" customWidth="1"/>
    <col min="4352" max="4354" width="15.7109375" style="236" customWidth="1"/>
    <col min="4355" max="4355" width="30.7109375" style="236" customWidth="1"/>
    <col min="4356" max="4356" width="13.7109375" style="236" customWidth="1"/>
    <col min="4357" max="4357" width="21.7109375" style="236" customWidth="1"/>
    <col min="4358" max="4359" width="15.7109375" style="236" customWidth="1"/>
    <col min="4360" max="4603" width="9.140625" style="236"/>
    <col min="4604" max="4604" width="5.7109375" style="236" customWidth="1"/>
    <col min="4605" max="4605" width="37.7109375" style="236" customWidth="1"/>
    <col min="4606" max="4606" width="15.7109375" style="236" customWidth="1"/>
    <col min="4607" max="4607" width="11.7109375" style="236" customWidth="1"/>
    <col min="4608" max="4610" width="15.7109375" style="236" customWidth="1"/>
    <col min="4611" max="4611" width="30.7109375" style="236" customWidth="1"/>
    <col min="4612" max="4612" width="13.7109375" style="236" customWidth="1"/>
    <col min="4613" max="4613" width="21.7109375" style="236" customWidth="1"/>
    <col min="4614" max="4615" width="15.7109375" style="236" customWidth="1"/>
    <col min="4616" max="4859" width="9.140625" style="236"/>
    <col min="4860" max="4860" width="5.7109375" style="236" customWidth="1"/>
    <col min="4861" max="4861" width="37.7109375" style="236" customWidth="1"/>
    <col min="4862" max="4862" width="15.7109375" style="236" customWidth="1"/>
    <col min="4863" max="4863" width="11.7109375" style="236" customWidth="1"/>
    <col min="4864" max="4866" width="15.7109375" style="236" customWidth="1"/>
    <col min="4867" max="4867" width="30.7109375" style="236" customWidth="1"/>
    <col min="4868" max="4868" width="13.7109375" style="236" customWidth="1"/>
    <col min="4869" max="4869" width="21.7109375" style="236" customWidth="1"/>
    <col min="4870" max="4871" width="15.7109375" style="236" customWidth="1"/>
    <col min="4872" max="5115" width="9.140625" style="236"/>
    <col min="5116" max="5116" width="5.7109375" style="236" customWidth="1"/>
    <col min="5117" max="5117" width="37.7109375" style="236" customWidth="1"/>
    <col min="5118" max="5118" width="15.7109375" style="236" customWidth="1"/>
    <col min="5119" max="5119" width="11.7109375" style="236" customWidth="1"/>
    <col min="5120" max="5122" width="15.7109375" style="236" customWidth="1"/>
    <col min="5123" max="5123" width="30.7109375" style="236" customWidth="1"/>
    <col min="5124" max="5124" width="13.7109375" style="236" customWidth="1"/>
    <col min="5125" max="5125" width="21.7109375" style="236" customWidth="1"/>
    <col min="5126" max="5127" width="15.7109375" style="236" customWidth="1"/>
    <col min="5128" max="5371" width="9.140625" style="236"/>
    <col min="5372" max="5372" width="5.7109375" style="236" customWidth="1"/>
    <col min="5373" max="5373" width="37.7109375" style="236" customWidth="1"/>
    <col min="5374" max="5374" width="15.7109375" style="236" customWidth="1"/>
    <col min="5375" max="5375" width="11.7109375" style="236" customWidth="1"/>
    <col min="5376" max="5378" width="15.7109375" style="236" customWidth="1"/>
    <col min="5379" max="5379" width="30.7109375" style="236" customWidth="1"/>
    <col min="5380" max="5380" width="13.7109375" style="236" customWidth="1"/>
    <col min="5381" max="5381" width="21.7109375" style="236" customWidth="1"/>
    <col min="5382" max="5383" width="15.7109375" style="236" customWidth="1"/>
    <col min="5384" max="5627" width="9.140625" style="236"/>
    <col min="5628" max="5628" width="5.7109375" style="236" customWidth="1"/>
    <col min="5629" max="5629" width="37.7109375" style="236" customWidth="1"/>
    <col min="5630" max="5630" width="15.7109375" style="236" customWidth="1"/>
    <col min="5631" max="5631" width="11.7109375" style="236" customWidth="1"/>
    <col min="5632" max="5634" width="15.7109375" style="236" customWidth="1"/>
    <col min="5635" max="5635" width="30.7109375" style="236" customWidth="1"/>
    <col min="5636" max="5636" width="13.7109375" style="236" customWidth="1"/>
    <col min="5637" max="5637" width="21.7109375" style="236" customWidth="1"/>
    <col min="5638" max="5639" width="15.7109375" style="236" customWidth="1"/>
    <col min="5640" max="5883" width="9.140625" style="236"/>
    <col min="5884" max="5884" width="5.7109375" style="236" customWidth="1"/>
    <col min="5885" max="5885" width="37.7109375" style="236" customWidth="1"/>
    <col min="5886" max="5886" width="15.7109375" style="236" customWidth="1"/>
    <col min="5887" max="5887" width="11.7109375" style="236" customWidth="1"/>
    <col min="5888" max="5890" width="15.7109375" style="236" customWidth="1"/>
    <col min="5891" max="5891" width="30.7109375" style="236" customWidth="1"/>
    <col min="5892" max="5892" width="13.7109375" style="236" customWidth="1"/>
    <col min="5893" max="5893" width="21.7109375" style="236" customWidth="1"/>
    <col min="5894" max="5895" width="15.7109375" style="236" customWidth="1"/>
    <col min="5896" max="6139" width="9.140625" style="236"/>
    <col min="6140" max="6140" width="5.7109375" style="236" customWidth="1"/>
    <col min="6141" max="6141" width="37.7109375" style="236" customWidth="1"/>
    <col min="6142" max="6142" width="15.7109375" style="236" customWidth="1"/>
    <col min="6143" max="6143" width="11.7109375" style="236" customWidth="1"/>
    <col min="6144" max="6146" width="15.7109375" style="236" customWidth="1"/>
    <col min="6147" max="6147" width="30.7109375" style="236" customWidth="1"/>
    <col min="6148" max="6148" width="13.7109375" style="236" customWidth="1"/>
    <col min="6149" max="6149" width="21.7109375" style="236" customWidth="1"/>
    <col min="6150" max="6151" width="15.7109375" style="236" customWidth="1"/>
    <col min="6152" max="6395" width="9.140625" style="236"/>
    <col min="6396" max="6396" width="5.7109375" style="236" customWidth="1"/>
    <col min="6397" max="6397" width="37.7109375" style="236" customWidth="1"/>
    <col min="6398" max="6398" width="15.7109375" style="236" customWidth="1"/>
    <col min="6399" max="6399" width="11.7109375" style="236" customWidth="1"/>
    <col min="6400" max="6402" width="15.7109375" style="236" customWidth="1"/>
    <col min="6403" max="6403" width="30.7109375" style="236" customWidth="1"/>
    <col min="6404" max="6404" width="13.7109375" style="236" customWidth="1"/>
    <col min="6405" max="6405" width="21.7109375" style="236" customWidth="1"/>
    <col min="6406" max="6407" width="15.7109375" style="236" customWidth="1"/>
    <col min="6408" max="6651" width="9.140625" style="236"/>
    <col min="6652" max="6652" width="5.7109375" style="236" customWidth="1"/>
    <col min="6653" max="6653" width="37.7109375" style="236" customWidth="1"/>
    <col min="6654" max="6654" width="15.7109375" style="236" customWidth="1"/>
    <col min="6655" max="6655" width="11.7109375" style="236" customWidth="1"/>
    <col min="6656" max="6658" width="15.7109375" style="236" customWidth="1"/>
    <col min="6659" max="6659" width="30.7109375" style="236" customWidth="1"/>
    <col min="6660" max="6660" width="13.7109375" style="236" customWidth="1"/>
    <col min="6661" max="6661" width="21.7109375" style="236" customWidth="1"/>
    <col min="6662" max="6663" width="15.7109375" style="236" customWidth="1"/>
    <col min="6664" max="6907" width="9.140625" style="236"/>
    <col min="6908" max="6908" width="5.7109375" style="236" customWidth="1"/>
    <col min="6909" max="6909" width="37.7109375" style="236" customWidth="1"/>
    <col min="6910" max="6910" width="15.7109375" style="236" customWidth="1"/>
    <col min="6911" max="6911" width="11.7109375" style="236" customWidth="1"/>
    <col min="6912" max="6914" width="15.7109375" style="236" customWidth="1"/>
    <col min="6915" max="6915" width="30.7109375" style="236" customWidth="1"/>
    <col min="6916" max="6916" width="13.7109375" style="236" customWidth="1"/>
    <col min="6917" max="6917" width="21.7109375" style="236" customWidth="1"/>
    <col min="6918" max="6919" width="15.7109375" style="236" customWidth="1"/>
    <col min="6920" max="7163" width="9.140625" style="236"/>
    <col min="7164" max="7164" width="5.7109375" style="236" customWidth="1"/>
    <col min="7165" max="7165" width="37.7109375" style="236" customWidth="1"/>
    <col min="7166" max="7166" width="15.7109375" style="236" customWidth="1"/>
    <col min="7167" max="7167" width="11.7109375" style="236" customWidth="1"/>
    <col min="7168" max="7170" width="15.7109375" style="236" customWidth="1"/>
    <col min="7171" max="7171" width="30.7109375" style="236" customWidth="1"/>
    <col min="7172" max="7172" width="13.7109375" style="236" customWidth="1"/>
    <col min="7173" max="7173" width="21.7109375" style="236" customWidth="1"/>
    <col min="7174" max="7175" width="15.7109375" style="236" customWidth="1"/>
    <col min="7176" max="7419" width="9.140625" style="236"/>
    <col min="7420" max="7420" width="5.7109375" style="236" customWidth="1"/>
    <col min="7421" max="7421" width="37.7109375" style="236" customWidth="1"/>
    <col min="7422" max="7422" width="15.7109375" style="236" customWidth="1"/>
    <col min="7423" max="7423" width="11.7109375" style="236" customWidth="1"/>
    <col min="7424" max="7426" width="15.7109375" style="236" customWidth="1"/>
    <col min="7427" max="7427" width="30.7109375" style="236" customWidth="1"/>
    <col min="7428" max="7428" width="13.7109375" style="236" customWidth="1"/>
    <col min="7429" max="7429" width="21.7109375" style="236" customWidth="1"/>
    <col min="7430" max="7431" width="15.7109375" style="236" customWidth="1"/>
    <col min="7432" max="7675" width="9.140625" style="236"/>
    <col min="7676" max="7676" width="5.7109375" style="236" customWidth="1"/>
    <col min="7677" max="7677" width="37.7109375" style="236" customWidth="1"/>
    <col min="7678" max="7678" width="15.7109375" style="236" customWidth="1"/>
    <col min="7679" max="7679" width="11.7109375" style="236" customWidth="1"/>
    <col min="7680" max="7682" width="15.7109375" style="236" customWidth="1"/>
    <col min="7683" max="7683" width="30.7109375" style="236" customWidth="1"/>
    <col min="7684" max="7684" width="13.7109375" style="236" customWidth="1"/>
    <col min="7685" max="7685" width="21.7109375" style="236" customWidth="1"/>
    <col min="7686" max="7687" width="15.7109375" style="236" customWidth="1"/>
    <col min="7688" max="7931" width="9.140625" style="236"/>
    <col min="7932" max="7932" width="5.7109375" style="236" customWidth="1"/>
    <col min="7933" max="7933" width="37.7109375" style="236" customWidth="1"/>
    <col min="7934" max="7934" width="15.7109375" style="236" customWidth="1"/>
    <col min="7935" max="7935" width="11.7109375" style="236" customWidth="1"/>
    <col min="7936" max="7938" width="15.7109375" style="236" customWidth="1"/>
    <col min="7939" max="7939" width="30.7109375" style="236" customWidth="1"/>
    <col min="7940" max="7940" width="13.7109375" style="236" customWidth="1"/>
    <col min="7941" max="7941" width="21.7109375" style="236" customWidth="1"/>
    <col min="7942" max="7943" width="15.7109375" style="236" customWidth="1"/>
    <col min="7944" max="8187" width="9.140625" style="236"/>
    <col min="8188" max="8188" width="5.7109375" style="236" customWidth="1"/>
    <col min="8189" max="8189" width="37.7109375" style="236" customWidth="1"/>
    <col min="8190" max="8190" width="15.7109375" style="236" customWidth="1"/>
    <col min="8191" max="8191" width="11.7109375" style="236" customWidth="1"/>
    <col min="8192" max="8194" width="15.7109375" style="236" customWidth="1"/>
    <col min="8195" max="8195" width="30.7109375" style="236" customWidth="1"/>
    <col min="8196" max="8196" width="13.7109375" style="236" customWidth="1"/>
    <col min="8197" max="8197" width="21.7109375" style="236" customWidth="1"/>
    <col min="8198" max="8199" width="15.7109375" style="236" customWidth="1"/>
    <col min="8200" max="8443" width="9.140625" style="236"/>
    <col min="8444" max="8444" width="5.7109375" style="236" customWidth="1"/>
    <col min="8445" max="8445" width="37.7109375" style="236" customWidth="1"/>
    <col min="8446" max="8446" width="15.7109375" style="236" customWidth="1"/>
    <col min="8447" max="8447" width="11.7109375" style="236" customWidth="1"/>
    <col min="8448" max="8450" width="15.7109375" style="236" customWidth="1"/>
    <col min="8451" max="8451" width="30.7109375" style="236" customWidth="1"/>
    <col min="8452" max="8452" width="13.7109375" style="236" customWidth="1"/>
    <col min="8453" max="8453" width="21.7109375" style="236" customWidth="1"/>
    <col min="8454" max="8455" width="15.7109375" style="236" customWidth="1"/>
    <col min="8456" max="8699" width="9.140625" style="236"/>
    <col min="8700" max="8700" width="5.7109375" style="236" customWidth="1"/>
    <col min="8701" max="8701" width="37.7109375" style="236" customWidth="1"/>
    <col min="8702" max="8702" width="15.7109375" style="236" customWidth="1"/>
    <col min="8703" max="8703" width="11.7109375" style="236" customWidth="1"/>
    <col min="8704" max="8706" width="15.7109375" style="236" customWidth="1"/>
    <col min="8707" max="8707" width="30.7109375" style="236" customWidth="1"/>
    <col min="8708" max="8708" width="13.7109375" style="236" customWidth="1"/>
    <col min="8709" max="8709" width="21.7109375" style="236" customWidth="1"/>
    <col min="8710" max="8711" width="15.7109375" style="236" customWidth="1"/>
    <col min="8712" max="8955" width="9.140625" style="236"/>
    <col min="8956" max="8956" width="5.7109375" style="236" customWidth="1"/>
    <col min="8957" max="8957" width="37.7109375" style="236" customWidth="1"/>
    <col min="8958" max="8958" width="15.7109375" style="236" customWidth="1"/>
    <col min="8959" max="8959" width="11.7109375" style="236" customWidth="1"/>
    <col min="8960" max="8962" width="15.7109375" style="236" customWidth="1"/>
    <col min="8963" max="8963" width="30.7109375" style="236" customWidth="1"/>
    <col min="8964" max="8964" width="13.7109375" style="236" customWidth="1"/>
    <col min="8965" max="8965" width="21.7109375" style="236" customWidth="1"/>
    <col min="8966" max="8967" width="15.7109375" style="236" customWidth="1"/>
    <col min="8968" max="9211" width="9.140625" style="236"/>
    <col min="9212" max="9212" width="5.7109375" style="236" customWidth="1"/>
    <col min="9213" max="9213" width="37.7109375" style="236" customWidth="1"/>
    <col min="9214" max="9214" width="15.7109375" style="236" customWidth="1"/>
    <col min="9215" max="9215" width="11.7109375" style="236" customWidth="1"/>
    <col min="9216" max="9218" width="15.7109375" style="236" customWidth="1"/>
    <col min="9219" max="9219" width="30.7109375" style="236" customWidth="1"/>
    <col min="9220" max="9220" width="13.7109375" style="236" customWidth="1"/>
    <col min="9221" max="9221" width="21.7109375" style="236" customWidth="1"/>
    <col min="9222" max="9223" width="15.7109375" style="236" customWidth="1"/>
    <col min="9224" max="9467" width="9.140625" style="236"/>
    <col min="9468" max="9468" width="5.7109375" style="236" customWidth="1"/>
    <col min="9469" max="9469" width="37.7109375" style="236" customWidth="1"/>
    <col min="9470" max="9470" width="15.7109375" style="236" customWidth="1"/>
    <col min="9471" max="9471" width="11.7109375" style="236" customWidth="1"/>
    <col min="9472" max="9474" width="15.7109375" style="236" customWidth="1"/>
    <col min="9475" max="9475" width="30.7109375" style="236" customWidth="1"/>
    <col min="9476" max="9476" width="13.7109375" style="236" customWidth="1"/>
    <col min="9477" max="9477" width="21.7109375" style="236" customWidth="1"/>
    <col min="9478" max="9479" width="15.7109375" style="236" customWidth="1"/>
    <col min="9480" max="9723" width="9.140625" style="236"/>
    <col min="9724" max="9724" width="5.7109375" style="236" customWidth="1"/>
    <col min="9725" max="9725" width="37.7109375" style="236" customWidth="1"/>
    <col min="9726" max="9726" width="15.7109375" style="236" customWidth="1"/>
    <col min="9727" max="9727" width="11.7109375" style="236" customWidth="1"/>
    <col min="9728" max="9730" width="15.7109375" style="236" customWidth="1"/>
    <col min="9731" max="9731" width="30.7109375" style="236" customWidth="1"/>
    <col min="9732" max="9732" width="13.7109375" style="236" customWidth="1"/>
    <col min="9733" max="9733" width="21.7109375" style="236" customWidth="1"/>
    <col min="9734" max="9735" width="15.7109375" style="236" customWidth="1"/>
    <col min="9736" max="9979" width="9.140625" style="236"/>
    <col min="9980" max="9980" width="5.7109375" style="236" customWidth="1"/>
    <col min="9981" max="9981" width="37.7109375" style="236" customWidth="1"/>
    <col min="9982" max="9982" width="15.7109375" style="236" customWidth="1"/>
    <col min="9983" max="9983" width="11.7109375" style="236" customWidth="1"/>
    <col min="9984" max="9986" width="15.7109375" style="236" customWidth="1"/>
    <col min="9987" max="9987" width="30.7109375" style="236" customWidth="1"/>
    <col min="9988" max="9988" width="13.7109375" style="236" customWidth="1"/>
    <col min="9989" max="9989" width="21.7109375" style="236" customWidth="1"/>
    <col min="9990" max="9991" width="15.7109375" style="236" customWidth="1"/>
    <col min="9992" max="10235" width="9.140625" style="236"/>
    <col min="10236" max="10236" width="5.7109375" style="236" customWidth="1"/>
    <col min="10237" max="10237" width="37.7109375" style="236" customWidth="1"/>
    <col min="10238" max="10238" width="15.7109375" style="236" customWidth="1"/>
    <col min="10239" max="10239" width="11.7109375" style="236" customWidth="1"/>
    <col min="10240" max="10242" width="15.7109375" style="236" customWidth="1"/>
    <col min="10243" max="10243" width="30.7109375" style="236" customWidth="1"/>
    <col min="10244" max="10244" width="13.7109375" style="236" customWidth="1"/>
    <col min="10245" max="10245" width="21.7109375" style="236" customWidth="1"/>
    <col min="10246" max="10247" width="15.7109375" style="236" customWidth="1"/>
    <col min="10248" max="10491" width="9.140625" style="236"/>
    <col min="10492" max="10492" width="5.7109375" style="236" customWidth="1"/>
    <col min="10493" max="10493" width="37.7109375" style="236" customWidth="1"/>
    <col min="10494" max="10494" width="15.7109375" style="236" customWidth="1"/>
    <col min="10495" max="10495" width="11.7109375" style="236" customWidth="1"/>
    <col min="10496" max="10498" width="15.7109375" style="236" customWidth="1"/>
    <col min="10499" max="10499" width="30.7109375" style="236" customWidth="1"/>
    <col min="10500" max="10500" width="13.7109375" style="236" customWidth="1"/>
    <col min="10501" max="10501" width="21.7109375" style="236" customWidth="1"/>
    <col min="10502" max="10503" width="15.7109375" style="236" customWidth="1"/>
    <col min="10504" max="10747" width="9.140625" style="236"/>
    <col min="10748" max="10748" width="5.7109375" style="236" customWidth="1"/>
    <col min="10749" max="10749" width="37.7109375" style="236" customWidth="1"/>
    <col min="10750" max="10750" width="15.7109375" style="236" customWidth="1"/>
    <col min="10751" max="10751" width="11.7109375" style="236" customWidth="1"/>
    <col min="10752" max="10754" width="15.7109375" style="236" customWidth="1"/>
    <col min="10755" max="10755" width="30.7109375" style="236" customWidth="1"/>
    <col min="10756" max="10756" width="13.7109375" style="236" customWidth="1"/>
    <col min="10757" max="10757" width="21.7109375" style="236" customWidth="1"/>
    <col min="10758" max="10759" width="15.7109375" style="236" customWidth="1"/>
    <col min="10760" max="11003" width="9.140625" style="236"/>
    <col min="11004" max="11004" width="5.7109375" style="236" customWidth="1"/>
    <col min="11005" max="11005" width="37.7109375" style="236" customWidth="1"/>
    <col min="11006" max="11006" width="15.7109375" style="236" customWidth="1"/>
    <col min="11007" max="11007" width="11.7109375" style="236" customWidth="1"/>
    <col min="11008" max="11010" width="15.7109375" style="236" customWidth="1"/>
    <col min="11011" max="11011" width="30.7109375" style="236" customWidth="1"/>
    <col min="11012" max="11012" width="13.7109375" style="236" customWidth="1"/>
    <col min="11013" max="11013" width="21.7109375" style="236" customWidth="1"/>
    <col min="11014" max="11015" width="15.7109375" style="236" customWidth="1"/>
    <col min="11016" max="11259" width="9.140625" style="236"/>
    <col min="11260" max="11260" width="5.7109375" style="236" customWidth="1"/>
    <col min="11261" max="11261" width="37.7109375" style="236" customWidth="1"/>
    <col min="11262" max="11262" width="15.7109375" style="236" customWidth="1"/>
    <col min="11263" max="11263" width="11.7109375" style="236" customWidth="1"/>
    <col min="11264" max="11266" width="15.7109375" style="236" customWidth="1"/>
    <col min="11267" max="11267" width="30.7109375" style="236" customWidth="1"/>
    <col min="11268" max="11268" width="13.7109375" style="236" customWidth="1"/>
    <col min="11269" max="11269" width="21.7109375" style="236" customWidth="1"/>
    <col min="11270" max="11271" width="15.7109375" style="236" customWidth="1"/>
    <col min="11272" max="11515" width="9.140625" style="236"/>
    <col min="11516" max="11516" width="5.7109375" style="236" customWidth="1"/>
    <col min="11517" max="11517" width="37.7109375" style="236" customWidth="1"/>
    <col min="11518" max="11518" width="15.7109375" style="236" customWidth="1"/>
    <col min="11519" max="11519" width="11.7109375" style="236" customWidth="1"/>
    <col min="11520" max="11522" width="15.7109375" style="236" customWidth="1"/>
    <col min="11523" max="11523" width="30.7109375" style="236" customWidth="1"/>
    <col min="11524" max="11524" width="13.7109375" style="236" customWidth="1"/>
    <col min="11525" max="11525" width="21.7109375" style="236" customWidth="1"/>
    <col min="11526" max="11527" width="15.7109375" style="236" customWidth="1"/>
    <col min="11528" max="11771" width="9.140625" style="236"/>
    <col min="11772" max="11772" width="5.7109375" style="236" customWidth="1"/>
    <col min="11773" max="11773" width="37.7109375" style="236" customWidth="1"/>
    <col min="11774" max="11774" width="15.7109375" style="236" customWidth="1"/>
    <col min="11775" max="11775" width="11.7109375" style="236" customWidth="1"/>
    <col min="11776" max="11778" width="15.7109375" style="236" customWidth="1"/>
    <col min="11779" max="11779" width="30.7109375" style="236" customWidth="1"/>
    <col min="11780" max="11780" width="13.7109375" style="236" customWidth="1"/>
    <col min="11781" max="11781" width="21.7109375" style="236" customWidth="1"/>
    <col min="11782" max="11783" width="15.7109375" style="236" customWidth="1"/>
    <col min="11784" max="12027" width="9.140625" style="236"/>
    <col min="12028" max="12028" width="5.7109375" style="236" customWidth="1"/>
    <col min="12029" max="12029" width="37.7109375" style="236" customWidth="1"/>
    <col min="12030" max="12030" width="15.7109375" style="236" customWidth="1"/>
    <col min="12031" max="12031" width="11.7109375" style="236" customWidth="1"/>
    <col min="12032" max="12034" width="15.7109375" style="236" customWidth="1"/>
    <col min="12035" max="12035" width="30.7109375" style="236" customWidth="1"/>
    <col min="12036" max="12036" width="13.7109375" style="236" customWidth="1"/>
    <col min="12037" max="12037" width="21.7109375" style="236" customWidth="1"/>
    <col min="12038" max="12039" width="15.7109375" style="236" customWidth="1"/>
    <col min="12040" max="12283" width="9.140625" style="236"/>
    <col min="12284" max="12284" width="5.7109375" style="236" customWidth="1"/>
    <col min="12285" max="12285" width="37.7109375" style="236" customWidth="1"/>
    <col min="12286" max="12286" width="15.7109375" style="236" customWidth="1"/>
    <col min="12287" max="12287" width="11.7109375" style="236" customWidth="1"/>
    <col min="12288" max="12290" width="15.7109375" style="236" customWidth="1"/>
    <col min="12291" max="12291" width="30.7109375" style="236" customWidth="1"/>
    <col min="12292" max="12292" width="13.7109375" style="236" customWidth="1"/>
    <col min="12293" max="12293" width="21.7109375" style="236" customWidth="1"/>
    <col min="12294" max="12295" width="15.7109375" style="236" customWidth="1"/>
    <col min="12296" max="12539" width="9.140625" style="236"/>
    <col min="12540" max="12540" width="5.7109375" style="236" customWidth="1"/>
    <col min="12541" max="12541" width="37.7109375" style="236" customWidth="1"/>
    <col min="12542" max="12542" width="15.7109375" style="236" customWidth="1"/>
    <col min="12543" max="12543" width="11.7109375" style="236" customWidth="1"/>
    <col min="12544" max="12546" width="15.7109375" style="236" customWidth="1"/>
    <col min="12547" max="12547" width="30.7109375" style="236" customWidth="1"/>
    <col min="12548" max="12548" width="13.7109375" style="236" customWidth="1"/>
    <col min="12549" max="12549" width="21.7109375" style="236" customWidth="1"/>
    <col min="12550" max="12551" width="15.7109375" style="236" customWidth="1"/>
    <col min="12552" max="12795" width="9.140625" style="236"/>
    <col min="12796" max="12796" width="5.7109375" style="236" customWidth="1"/>
    <col min="12797" max="12797" width="37.7109375" style="236" customWidth="1"/>
    <col min="12798" max="12798" width="15.7109375" style="236" customWidth="1"/>
    <col min="12799" max="12799" width="11.7109375" style="236" customWidth="1"/>
    <col min="12800" max="12802" width="15.7109375" style="236" customWidth="1"/>
    <col min="12803" max="12803" width="30.7109375" style="236" customWidth="1"/>
    <col min="12804" max="12804" width="13.7109375" style="236" customWidth="1"/>
    <col min="12805" max="12805" width="21.7109375" style="236" customWidth="1"/>
    <col min="12806" max="12807" width="15.7109375" style="236" customWidth="1"/>
    <col min="12808" max="13051" width="9.140625" style="236"/>
    <col min="13052" max="13052" width="5.7109375" style="236" customWidth="1"/>
    <col min="13053" max="13053" width="37.7109375" style="236" customWidth="1"/>
    <col min="13054" max="13054" width="15.7109375" style="236" customWidth="1"/>
    <col min="13055" max="13055" width="11.7109375" style="236" customWidth="1"/>
    <col min="13056" max="13058" width="15.7109375" style="236" customWidth="1"/>
    <col min="13059" max="13059" width="30.7109375" style="236" customWidth="1"/>
    <col min="13060" max="13060" width="13.7109375" style="236" customWidth="1"/>
    <col min="13061" max="13061" width="21.7109375" style="236" customWidth="1"/>
    <col min="13062" max="13063" width="15.7109375" style="236" customWidth="1"/>
    <col min="13064" max="13307" width="9.140625" style="236"/>
    <col min="13308" max="13308" width="5.7109375" style="236" customWidth="1"/>
    <col min="13309" max="13309" width="37.7109375" style="236" customWidth="1"/>
    <col min="13310" max="13310" width="15.7109375" style="236" customWidth="1"/>
    <col min="13311" max="13311" width="11.7109375" style="236" customWidth="1"/>
    <col min="13312" max="13314" width="15.7109375" style="236" customWidth="1"/>
    <col min="13315" max="13315" width="30.7109375" style="236" customWidth="1"/>
    <col min="13316" max="13316" width="13.7109375" style="236" customWidth="1"/>
    <col min="13317" max="13317" width="21.7109375" style="236" customWidth="1"/>
    <col min="13318" max="13319" width="15.7109375" style="236" customWidth="1"/>
    <col min="13320" max="13563" width="9.140625" style="236"/>
    <col min="13564" max="13564" width="5.7109375" style="236" customWidth="1"/>
    <col min="13565" max="13565" width="37.7109375" style="236" customWidth="1"/>
    <col min="13566" max="13566" width="15.7109375" style="236" customWidth="1"/>
    <col min="13567" max="13567" width="11.7109375" style="236" customWidth="1"/>
    <col min="13568" max="13570" width="15.7109375" style="236" customWidth="1"/>
    <col min="13571" max="13571" width="30.7109375" style="236" customWidth="1"/>
    <col min="13572" max="13572" width="13.7109375" style="236" customWidth="1"/>
    <col min="13573" max="13573" width="21.7109375" style="236" customWidth="1"/>
    <col min="13574" max="13575" width="15.7109375" style="236" customWidth="1"/>
    <col min="13576" max="13819" width="9.140625" style="236"/>
    <col min="13820" max="13820" width="5.7109375" style="236" customWidth="1"/>
    <col min="13821" max="13821" width="37.7109375" style="236" customWidth="1"/>
    <col min="13822" max="13822" width="15.7109375" style="236" customWidth="1"/>
    <col min="13823" max="13823" width="11.7109375" style="236" customWidth="1"/>
    <col min="13824" max="13826" width="15.7109375" style="236" customWidth="1"/>
    <col min="13827" max="13827" width="30.7109375" style="236" customWidth="1"/>
    <col min="13828" max="13828" width="13.7109375" style="236" customWidth="1"/>
    <col min="13829" max="13829" width="21.7109375" style="236" customWidth="1"/>
    <col min="13830" max="13831" width="15.7109375" style="236" customWidth="1"/>
    <col min="13832" max="14075" width="9.140625" style="236"/>
    <col min="14076" max="14076" width="5.7109375" style="236" customWidth="1"/>
    <col min="14077" max="14077" width="37.7109375" style="236" customWidth="1"/>
    <col min="14078" max="14078" width="15.7109375" style="236" customWidth="1"/>
    <col min="14079" max="14079" width="11.7109375" style="236" customWidth="1"/>
    <col min="14080" max="14082" width="15.7109375" style="236" customWidth="1"/>
    <col min="14083" max="14083" width="30.7109375" style="236" customWidth="1"/>
    <col min="14084" max="14084" width="13.7109375" style="236" customWidth="1"/>
    <col min="14085" max="14085" width="21.7109375" style="236" customWidth="1"/>
    <col min="14086" max="14087" width="15.7109375" style="236" customWidth="1"/>
    <col min="14088" max="14331" width="9.140625" style="236"/>
    <col min="14332" max="14332" width="5.7109375" style="236" customWidth="1"/>
    <col min="14333" max="14333" width="37.7109375" style="236" customWidth="1"/>
    <col min="14334" max="14334" width="15.7109375" style="236" customWidth="1"/>
    <col min="14335" max="14335" width="11.7109375" style="236" customWidth="1"/>
    <col min="14336" max="14338" width="15.7109375" style="236" customWidth="1"/>
    <col min="14339" max="14339" width="30.7109375" style="236" customWidth="1"/>
    <col min="14340" max="14340" width="13.7109375" style="236" customWidth="1"/>
    <col min="14341" max="14341" width="21.7109375" style="236" customWidth="1"/>
    <col min="14342" max="14343" width="15.7109375" style="236" customWidth="1"/>
    <col min="14344" max="14587" width="9.140625" style="236"/>
    <col min="14588" max="14588" width="5.7109375" style="236" customWidth="1"/>
    <col min="14589" max="14589" width="37.7109375" style="236" customWidth="1"/>
    <col min="14590" max="14590" width="15.7109375" style="236" customWidth="1"/>
    <col min="14591" max="14591" width="11.7109375" style="236" customWidth="1"/>
    <col min="14592" max="14594" width="15.7109375" style="236" customWidth="1"/>
    <col min="14595" max="14595" width="30.7109375" style="236" customWidth="1"/>
    <col min="14596" max="14596" width="13.7109375" style="236" customWidth="1"/>
    <col min="14597" max="14597" width="21.7109375" style="236" customWidth="1"/>
    <col min="14598" max="14599" width="15.7109375" style="236" customWidth="1"/>
    <col min="14600" max="14843" width="9.140625" style="236"/>
    <col min="14844" max="14844" width="5.7109375" style="236" customWidth="1"/>
    <col min="14845" max="14845" width="37.7109375" style="236" customWidth="1"/>
    <col min="14846" max="14846" width="15.7109375" style="236" customWidth="1"/>
    <col min="14847" max="14847" width="11.7109375" style="236" customWidth="1"/>
    <col min="14848" max="14850" width="15.7109375" style="236" customWidth="1"/>
    <col min="14851" max="14851" width="30.7109375" style="236" customWidth="1"/>
    <col min="14852" max="14852" width="13.7109375" style="236" customWidth="1"/>
    <col min="14853" max="14853" width="21.7109375" style="236" customWidth="1"/>
    <col min="14854" max="14855" width="15.7109375" style="236" customWidth="1"/>
    <col min="14856" max="15099" width="9.140625" style="236"/>
    <col min="15100" max="15100" width="5.7109375" style="236" customWidth="1"/>
    <col min="15101" max="15101" width="37.7109375" style="236" customWidth="1"/>
    <col min="15102" max="15102" width="15.7109375" style="236" customWidth="1"/>
    <col min="15103" max="15103" width="11.7109375" style="236" customWidth="1"/>
    <col min="15104" max="15106" width="15.7109375" style="236" customWidth="1"/>
    <col min="15107" max="15107" width="30.7109375" style="236" customWidth="1"/>
    <col min="15108" max="15108" width="13.7109375" style="236" customWidth="1"/>
    <col min="15109" max="15109" width="21.7109375" style="236" customWidth="1"/>
    <col min="15110" max="15111" width="15.7109375" style="236" customWidth="1"/>
    <col min="15112" max="15355" width="9.140625" style="236"/>
    <col min="15356" max="15356" width="5.7109375" style="236" customWidth="1"/>
    <col min="15357" max="15357" width="37.7109375" style="236" customWidth="1"/>
    <col min="15358" max="15358" width="15.7109375" style="236" customWidth="1"/>
    <col min="15359" max="15359" width="11.7109375" style="236" customWidth="1"/>
    <col min="15360" max="15362" width="15.7109375" style="236" customWidth="1"/>
    <col min="15363" max="15363" width="30.7109375" style="236" customWidth="1"/>
    <col min="15364" max="15364" width="13.7109375" style="236" customWidth="1"/>
    <col min="15365" max="15365" width="21.7109375" style="236" customWidth="1"/>
    <col min="15366" max="15367" width="15.7109375" style="236" customWidth="1"/>
    <col min="15368" max="15611" width="9.140625" style="236"/>
    <col min="15612" max="15612" width="5.7109375" style="236" customWidth="1"/>
    <col min="15613" max="15613" width="37.7109375" style="236" customWidth="1"/>
    <col min="15614" max="15614" width="15.7109375" style="236" customWidth="1"/>
    <col min="15615" max="15615" width="11.7109375" style="236" customWidth="1"/>
    <col min="15616" max="15618" width="15.7109375" style="236" customWidth="1"/>
    <col min="15619" max="15619" width="30.7109375" style="236" customWidth="1"/>
    <col min="15620" max="15620" width="13.7109375" style="236" customWidth="1"/>
    <col min="15621" max="15621" width="21.7109375" style="236" customWidth="1"/>
    <col min="15622" max="15623" width="15.7109375" style="236" customWidth="1"/>
    <col min="15624" max="15867" width="9.140625" style="236"/>
    <col min="15868" max="15868" width="5.7109375" style="236" customWidth="1"/>
    <col min="15869" max="15869" width="37.7109375" style="236" customWidth="1"/>
    <col min="15870" max="15870" width="15.7109375" style="236" customWidth="1"/>
    <col min="15871" max="15871" width="11.7109375" style="236" customWidth="1"/>
    <col min="15872" max="15874" width="15.7109375" style="236" customWidth="1"/>
    <col min="15875" max="15875" width="30.7109375" style="236" customWidth="1"/>
    <col min="15876" max="15876" width="13.7109375" style="236" customWidth="1"/>
    <col min="15877" max="15877" width="21.7109375" style="236" customWidth="1"/>
    <col min="15878" max="15879" width="15.7109375" style="236" customWidth="1"/>
    <col min="15880" max="16123" width="9.140625" style="236"/>
    <col min="16124" max="16124" width="5.7109375" style="236" customWidth="1"/>
    <col min="16125" max="16125" width="37.7109375" style="236" customWidth="1"/>
    <col min="16126" max="16126" width="15.7109375" style="236" customWidth="1"/>
    <col min="16127" max="16127" width="11.7109375" style="236" customWidth="1"/>
    <col min="16128" max="16130" width="15.7109375" style="236" customWidth="1"/>
    <col min="16131" max="16131" width="30.7109375" style="236" customWidth="1"/>
    <col min="16132" max="16132" width="13.7109375" style="236" customWidth="1"/>
    <col min="16133" max="16133" width="21.7109375" style="236" customWidth="1"/>
    <col min="16134" max="16135" width="15.7109375" style="236" customWidth="1"/>
    <col min="16136" max="16384" width="9.140625" style="236"/>
  </cols>
  <sheetData>
    <row r="1" spans="1:7" ht="18.75" x14ac:dyDescent="0.3">
      <c r="A1" s="398"/>
      <c r="B1" s="399"/>
      <c r="C1" s="399"/>
      <c r="D1" s="399"/>
      <c r="E1" s="399"/>
      <c r="F1" s="399"/>
      <c r="G1" s="401" t="s">
        <v>1684</v>
      </c>
    </row>
    <row r="2" spans="1:7" ht="26.25" customHeight="1" x14ac:dyDescent="0.3">
      <c r="A2" s="1860" t="s">
        <v>1262</v>
      </c>
      <c r="B2" s="1860"/>
      <c r="C2" s="1860"/>
      <c r="D2" s="1860"/>
      <c r="E2" s="1860"/>
      <c r="F2" s="1860"/>
      <c r="G2" s="1860"/>
    </row>
    <row r="3" spans="1:7" ht="26.25" customHeight="1" x14ac:dyDescent="0.25">
      <c r="A3" s="1845" t="s">
        <v>674</v>
      </c>
      <c r="B3" s="1845"/>
      <c r="C3" s="1845"/>
      <c r="D3" s="1845"/>
      <c r="E3" s="1845"/>
      <c r="F3" s="1845"/>
      <c r="G3" s="1845"/>
    </row>
    <row r="4" spans="1:7" ht="25.5" customHeight="1" x14ac:dyDescent="0.25">
      <c r="A4" s="1845" t="s">
        <v>1251</v>
      </c>
      <c r="B4" s="1845"/>
      <c r="C4" s="1845"/>
      <c r="D4" s="1845"/>
      <c r="E4" s="1845"/>
      <c r="F4" s="1845"/>
      <c r="G4" s="1845"/>
    </row>
    <row r="5" spans="1:7" ht="13.5" customHeight="1" x14ac:dyDescent="0.3">
      <c r="A5" s="452"/>
      <c r="B5" s="453"/>
      <c r="C5" s="453"/>
      <c r="D5" s="453"/>
      <c r="E5" s="453"/>
      <c r="F5" s="399"/>
      <c r="G5" s="399"/>
    </row>
    <row r="6" spans="1:7" ht="129" customHeight="1" x14ac:dyDescent="0.25">
      <c r="A6" s="454" t="s">
        <v>1</v>
      </c>
      <c r="B6" s="454" t="s">
        <v>1263</v>
      </c>
      <c r="C6" s="454" t="s">
        <v>1264</v>
      </c>
      <c r="D6" s="454" t="s">
        <v>1265</v>
      </c>
      <c r="E6" s="454" t="s">
        <v>1394</v>
      </c>
      <c r="F6" s="454" t="s">
        <v>1266</v>
      </c>
      <c r="G6" s="454" t="s">
        <v>1267</v>
      </c>
    </row>
    <row r="7" spans="1:7" ht="15" customHeight="1" x14ac:dyDescent="0.25">
      <c r="A7" s="403">
        <v>1</v>
      </c>
      <c r="B7" s="403">
        <v>2</v>
      </c>
      <c r="C7" s="403">
        <v>3</v>
      </c>
      <c r="D7" s="403">
        <v>4</v>
      </c>
      <c r="E7" s="403">
        <v>5</v>
      </c>
      <c r="F7" s="403">
        <v>6</v>
      </c>
      <c r="G7" s="403">
        <v>7</v>
      </c>
    </row>
    <row r="8" spans="1:7" ht="29.25" customHeight="1" x14ac:dyDescent="0.25">
      <c r="A8" s="1861" t="s">
        <v>127</v>
      </c>
      <c r="B8" s="1862"/>
      <c r="C8" s="1862"/>
      <c r="D8" s="1862"/>
      <c r="E8" s="1862"/>
      <c r="F8" s="1862"/>
      <c r="G8" s="1863"/>
    </row>
    <row r="9" spans="1:7" ht="77.25" customHeight="1" x14ac:dyDescent="0.25">
      <c r="A9" s="329" t="s">
        <v>10</v>
      </c>
      <c r="B9" s="455" t="s">
        <v>1685</v>
      </c>
      <c r="C9" s="403" t="s">
        <v>1269</v>
      </c>
      <c r="D9" s="456">
        <v>0</v>
      </c>
      <c r="E9" s="456">
        <v>100</v>
      </c>
      <c r="F9" s="457">
        <v>176.31</v>
      </c>
      <c r="G9" s="458" t="s">
        <v>1686</v>
      </c>
    </row>
    <row r="10" spans="1:7" ht="81" customHeight="1" x14ac:dyDescent="0.25">
      <c r="A10" s="329">
        <v>2</v>
      </c>
      <c r="B10" s="430" t="s">
        <v>1687</v>
      </c>
      <c r="C10" s="403" t="s">
        <v>1269</v>
      </c>
      <c r="D10" s="457">
        <v>96</v>
      </c>
      <c r="E10" s="457">
        <v>95</v>
      </c>
      <c r="F10" s="457">
        <v>112.11</v>
      </c>
      <c r="G10" s="459" t="s">
        <v>2300</v>
      </c>
    </row>
    <row r="11" spans="1:7" ht="36.75" customHeight="1" x14ac:dyDescent="0.25">
      <c r="A11" s="1864" t="s">
        <v>128</v>
      </c>
      <c r="B11" s="1865"/>
      <c r="C11" s="1865"/>
      <c r="D11" s="1865"/>
      <c r="E11" s="1865"/>
      <c r="F11" s="1865"/>
      <c r="G11" s="1866"/>
    </row>
    <row r="12" spans="1:7" ht="80.25" customHeight="1" x14ac:dyDescent="0.25">
      <c r="A12" s="329">
        <v>1</v>
      </c>
      <c r="B12" s="430" t="s">
        <v>1688</v>
      </c>
      <c r="C12" s="403" t="s">
        <v>1689</v>
      </c>
      <c r="D12" s="460">
        <v>1</v>
      </c>
      <c r="E12" s="460">
        <v>1</v>
      </c>
      <c r="F12" s="460">
        <v>1</v>
      </c>
      <c r="G12" s="458" t="s">
        <v>1690</v>
      </c>
    </row>
    <row r="13" spans="1:7" s="250" customFormat="1" x14ac:dyDescent="0.25">
      <c r="A13" s="245"/>
      <c r="B13" s="246"/>
      <c r="C13" s="247"/>
      <c r="D13" s="244"/>
      <c r="E13" s="248"/>
      <c r="F13" s="248"/>
      <c r="G13" s="249"/>
    </row>
    <row r="14" spans="1:7" ht="162" hidden="1" x14ac:dyDescent="0.25">
      <c r="A14" s="251"/>
      <c r="B14" s="252" t="s">
        <v>1691</v>
      </c>
      <c r="C14" s="253" t="s">
        <v>1281</v>
      </c>
      <c r="D14" s="254" t="s">
        <v>355</v>
      </c>
      <c r="E14" s="255">
        <v>0</v>
      </c>
      <c r="F14" s="256">
        <v>0</v>
      </c>
      <c r="G14" s="257" t="s">
        <v>1692</v>
      </c>
    </row>
    <row r="15" spans="1:7" x14ac:dyDescent="0.25">
      <c r="A15" s="258"/>
      <c r="B15" s="259"/>
      <c r="C15" s="260"/>
      <c r="D15" s="261"/>
      <c r="E15" s="261"/>
      <c r="F15" s="262"/>
      <c r="G15" s="263"/>
    </row>
    <row r="16" spans="1:7" x14ac:dyDescent="0.25">
      <c r="A16" s="258"/>
      <c r="B16" s="259"/>
      <c r="C16" s="260"/>
      <c r="D16" s="261"/>
      <c r="E16" s="261"/>
      <c r="F16" s="262"/>
      <c r="G16" s="263"/>
    </row>
    <row r="17" spans="1:7" x14ac:dyDescent="0.25">
      <c r="A17" s="264"/>
      <c r="B17" s="222"/>
      <c r="C17" s="244"/>
      <c r="D17" s="244"/>
      <c r="E17" s="244"/>
      <c r="F17" s="244"/>
      <c r="G17" s="265"/>
    </row>
  </sheetData>
  <mergeCells count="5">
    <mergeCell ref="A2:G2"/>
    <mergeCell ref="A3:G3"/>
    <mergeCell ref="A4:G4"/>
    <mergeCell ref="A8:G8"/>
    <mergeCell ref="A11:G11"/>
  </mergeCells>
  <pageMargins left="0.78740157480314965" right="0.39370078740157483" top="0.78740157480314965" bottom="0.78740157480314965" header="0.51181102362204722" footer="0.39370078740157483"/>
  <pageSetup paperSize="9" scale="62" firstPageNumber="28" fitToWidth="0" orientation="landscape" useFirstPageNumber="1" r:id="rId1"/>
  <headerFooter alignWithMargins="0">
    <oddFooter>&amp;R&amp;"Times New Roman,обычный"&amp;14&amp;P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N167"/>
  <sheetViews>
    <sheetView zoomScale="70" zoomScaleNormal="70" zoomScalePageLayoutView="71" workbookViewId="0">
      <selection activeCell="E10" sqref="E10"/>
    </sheetView>
  </sheetViews>
  <sheetFormatPr defaultColWidth="11.42578125" defaultRowHeight="20.25" customHeight="1" x14ac:dyDescent="0.25"/>
  <cols>
    <col min="1" max="1" width="8.7109375" style="25" customWidth="1"/>
    <col min="2" max="2" width="45.7109375" style="292" customWidth="1"/>
    <col min="3" max="3" width="15.7109375" style="292" customWidth="1"/>
    <col min="4" max="5" width="17.7109375" style="292" customWidth="1"/>
    <col min="6" max="6" width="12.7109375" style="292" customWidth="1"/>
    <col min="7" max="7" width="35.7109375" style="29" customWidth="1"/>
    <col min="8" max="8" width="17.7109375" style="46" customWidth="1"/>
    <col min="9" max="9" width="12.7109375" style="292" customWidth="1"/>
    <col min="10" max="10" width="30.7109375" style="29" customWidth="1"/>
    <col min="11" max="11" width="13.28515625" style="292" bestFit="1" customWidth="1"/>
    <col min="12" max="256" width="11.42578125" style="292"/>
    <col min="257" max="257" width="8.7109375" style="292" customWidth="1"/>
    <col min="258" max="258" width="45.7109375" style="292" customWidth="1"/>
    <col min="259" max="259" width="15.7109375" style="292" customWidth="1"/>
    <col min="260" max="261" width="17.7109375" style="292" customWidth="1"/>
    <col min="262" max="262" width="15.28515625" style="292" customWidth="1"/>
    <col min="263" max="263" width="35.7109375" style="292" customWidth="1"/>
    <col min="264" max="264" width="17.7109375" style="292" customWidth="1"/>
    <col min="265" max="265" width="15.28515625" style="292" customWidth="1"/>
    <col min="266" max="266" width="30.7109375" style="292" customWidth="1"/>
    <col min="267" max="267" width="13.28515625" style="292" bestFit="1" customWidth="1"/>
    <col min="268" max="512" width="11.42578125" style="292"/>
    <col min="513" max="513" width="8.7109375" style="292" customWidth="1"/>
    <col min="514" max="514" width="45.7109375" style="292" customWidth="1"/>
    <col min="515" max="515" width="15.7109375" style="292" customWidth="1"/>
    <col min="516" max="517" width="17.7109375" style="292" customWidth="1"/>
    <col min="518" max="518" width="15.28515625" style="292" customWidth="1"/>
    <col min="519" max="519" width="35.7109375" style="292" customWidth="1"/>
    <col min="520" max="520" width="17.7109375" style="292" customWidth="1"/>
    <col min="521" max="521" width="15.28515625" style="292" customWidth="1"/>
    <col min="522" max="522" width="30.7109375" style="292" customWidth="1"/>
    <col min="523" max="523" width="13.28515625" style="292" bestFit="1" customWidth="1"/>
    <col min="524" max="768" width="11.42578125" style="292"/>
    <col min="769" max="769" width="8.7109375" style="292" customWidth="1"/>
    <col min="770" max="770" width="45.7109375" style="292" customWidth="1"/>
    <col min="771" max="771" width="15.7109375" style="292" customWidth="1"/>
    <col min="772" max="773" width="17.7109375" style="292" customWidth="1"/>
    <col min="774" max="774" width="15.28515625" style="292" customWidth="1"/>
    <col min="775" max="775" width="35.7109375" style="292" customWidth="1"/>
    <col min="776" max="776" width="17.7109375" style="292" customWidth="1"/>
    <col min="777" max="777" width="15.28515625" style="292" customWidth="1"/>
    <col min="778" max="778" width="30.7109375" style="292" customWidth="1"/>
    <col min="779" max="779" width="13.28515625" style="292" bestFit="1" customWidth="1"/>
    <col min="780" max="1024" width="11.42578125" style="292"/>
    <col min="1025" max="1025" width="8.7109375" style="292" customWidth="1"/>
    <col min="1026" max="1026" width="45.7109375" style="292" customWidth="1"/>
    <col min="1027" max="1027" width="15.7109375" style="292" customWidth="1"/>
    <col min="1028" max="1029" width="17.7109375" style="292" customWidth="1"/>
    <col min="1030" max="1030" width="15.28515625" style="292" customWidth="1"/>
    <col min="1031" max="1031" width="35.7109375" style="292" customWidth="1"/>
    <col min="1032" max="1032" width="17.7109375" style="292" customWidth="1"/>
    <col min="1033" max="1033" width="15.28515625" style="292" customWidth="1"/>
    <col min="1034" max="1034" width="30.7109375" style="292" customWidth="1"/>
    <col min="1035" max="1035" width="13.28515625" style="292" bestFit="1" customWidth="1"/>
    <col min="1036" max="1280" width="11.42578125" style="292"/>
    <col min="1281" max="1281" width="8.7109375" style="292" customWidth="1"/>
    <col min="1282" max="1282" width="45.7109375" style="292" customWidth="1"/>
    <col min="1283" max="1283" width="15.7109375" style="292" customWidth="1"/>
    <col min="1284" max="1285" width="17.7109375" style="292" customWidth="1"/>
    <col min="1286" max="1286" width="15.28515625" style="292" customWidth="1"/>
    <col min="1287" max="1287" width="35.7109375" style="292" customWidth="1"/>
    <col min="1288" max="1288" width="17.7109375" style="292" customWidth="1"/>
    <col min="1289" max="1289" width="15.28515625" style="292" customWidth="1"/>
    <col min="1290" max="1290" width="30.7109375" style="292" customWidth="1"/>
    <col min="1291" max="1291" width="13.28515625" style="292" bestFit="1" customWidth="1"/>
    <col min="1292" max="1536" width="11.42578125" style="292"/>
    <col min="1537" max="1537" width="8.7109375" style="292" customWidth="1"/>
    <col min="1538" max="1538" width="45.7109375" style="292" customWidth="1"/>
    <col min="1539" max="1539" width="15.7109375" style="292" customWidth="1"/>
    <col min="1540" max="1541" width="17.7109375" style="292" customWidth="1"/>
    <col min="1542" max="1542" width="15.28515625" style="292" customWidth="1"/>
    <col min="1543" max="1543" width="35.7109375" style="292" customWidth="1"/>
    <col min="1544" max="1544" width="17.7109375" style="292" customWidth="1"/>
    <col min="1545" max="1545" width="15.28515625" style="292" customWidth="1"/>
    <col min="1546" max="1546" width="30.7109375" style="292" customWidth="1"/>
    <col min="1547" max="1547" width="13.28515625" style="292" bestFit="1" customWidth="1"/>
    <col min="1548" max="1792" width="11.42578125" style="292"/>
    <col min="1793" max="1793" width="8.7109375" style="292" customWidth="1"/>
    <col min="1794" max="1794" width="45.7109375" style="292" customWidth="1"/>
    <col min="1795" max="1795" width="15.7109375" style="292" customWidth="1"/>
    <col min="1796" max="1797" width="17.7109375" style="292" customWidth="1"/>
    <col min="1798" max="1798" width="15.28515625" style="292" customWidth="1"/>
    <col min="1799" max="1799" width="35.7109375" style="292" customWidth="1"/>
    <col min="1800" max="1800" width="17.7109375" style="292" customWidth="1"/>
    <col min="1801" max="1801" width="15.28515625" style="292" customWidth="1"/>
    <col min="1802" max="1802" width="30.7109375" style="292" customWidth="1"/>
    <col min="1803" max="1803" width="13.28515625" style="292" bestFit="1" customWidth="1"/>
    <col min="1804" max="2048" width="11.42578125" style="292"/>
    <col min="2049" max="2049" width="8.7109375" style="292" customWidth="1"/>
    <col min="2050" max="2050" width="45.7109375" style="292" customWidth="1"/>
    <col min="2051" max="2051" width="15.7109375" style="292" customWidth="1"/>
    <col min="2052" max="2053" width="17.7109375" style="292" customWidth="1"/>
    <col min="2054" max="2054" width="15.28515625" style="292" customWidth="1"/>
    <col min="2055" max="2055" width="35.7109375" style="292" customWidth="1"/>
    <col min="2056" max="2056" width="17.7109375" style="292" customWidth="1"/>
    <col min="2057" max="2057" width="15.28515625" style="292" customWidth="1"/>
    <col min="2058" max="2058" width="30.7109375" style="292" customWidth="1"/>
    <col min="2059" max="2059" width="13.28515625" style="292" bestFit="1" customWidth="1"/>
    <col min="2060" max="2304" width="11.42578125" style="292"/>
    <col min="2305" max="2305" width="8.7109375" style="292" customWidth="1"/>
    <col min="2306" max="2306" width="45.7109375" style="292" customWidth="1"/>
    <col min="2307" max="2307" width="15.7109375" style="292" customWidth="1"/>
    <col min="2308" max="2309" width="17.7109375" style="292" customWidth="1"/>
    <col min="2310" max="2310" width="15.28515625" style="292" customWidth="1"/>
    <col min="2311" max="2311" width="35.7109375" style="292" customWidth="1"/>
    <col min="2312" max="2312" width="17.7109375" style="292" customWidth="1"/>
    <col min="2313" max="2313" width="15.28515625" style="292" customWidth="1"/>
    <col min="2314" max="2314" width="30.7109375" style="292" customWidth="1"/>
    <col min="2315" max="2315" width="13.28515625" style="292" bestFit="1" customWidth="1"/>
    <col min="2316" max="2560" width="11.42578125" style="292"/>
    <col min="2561" max="2561" width="8.7109375" style="292" customWidth="1"/>
    <col min="2562" max="2562" width="45.7109375" style="292" customWidth="1"/>
    <col min="2563" max="2563" width="15.7109375" style="292" customWidth="1"/>
    <col min="2564" max="2565" width="17.7109375" style="292" customWidth="1"/>
    <col min="2566" max="2566" width="15.28515625" style="292" customWidth="1"/>
    <col min="2567" max="2567" width="35.7109375" style="292" customWidth="1"/>
    <col min="2568" max="2568" width="17.7109375" style="292" customWidth="1"/>
    <col min="2569" max="2569" width="15.28515625" style="292" customWidth="1"/>
    <col min="2570" max="2570" width="30.7109375" style="292" customWidth="1"/>
    <col min="2571" max="2571" width="13.28515625" style="292" bestFit="1" customWidth="1"/>
    <col min="2572" max="2816" width="11.42578125" style="292"/>
    <col min="2817" max="2817" width="8.7109375" style="292" customWidth="1"/>
    <col min="2818" max="2818" width="45.7109375" style="292" customWidth="1"/>
    <col min="2819" max="2819" width="15.7109375" style="292" customWidth="1"/>
    <col min="2820" max="2821" width="17.7109375" style="292" customWidth="1"/>
    <col min="2822" max="2822" width="15.28515625" style="292" customWidth="1"/>
    <col min="2823" max="2823" width="35.7109375" style="292" customWidth="1"/>
    <col min="2824" max="2824" width="17.7109375" style="292" customWidth="1"/>
    <col min="2825" max="2825" width="15.28515625" style="292" customWidth="1"/>
    <col min="2826" max="2826" width="30.7109375" style="292" customWidth="1"/>
    <col min="2827" max="2827" width="13.28515625" style="292" bestFit="1" customWidth="1"/>
    <col min="2828" max="3072" width="11.42578125" style="292"/>
    <col min="3073" max="3073" width="8.7109375" style="292" customWidth="1"/>
    <col min="3074" max="3074" width="45.7109375" style="292" customWidth="1"/>
    <col min="3075" max="3075" width="15.7109375" style="292" customWidth="1"/>
    <col min="3076" max="3077" width="17.7109375" style="292" customWidth="1"/>
    <col min="3078" max="3078" width="15.28515625" style="292" customWidth="1"/>
    <col min="3079" max="3079" width="35.7109375" style="292" customWidth="1"/>
    <col min="3080" max="3080" width="17.7109375" style="292" customWidth="1"/>
    <col min="3081" max="3081" width="15.28515625" style="292" customWidth="1"/>
    <col min="3082" max="3082" width="30.7109375" style="292" customWidth="1"/>
    <col min="3083" max="3083" width="13.28515625" style="292" bestFit="1" customWidth="1"/>
    <col min="3084" max="3328" width="11.42578125" style="292"/>
    <col min="3329" max="3329" width="8.7109375" style="292" customWidth="1"/>
    <col min="3330" max="3330" width="45.7109375" style="292" customWidth="1"/>
    <col min="3331" max="3331" width="15.7109375" style="292" customWidth="1"/>
    <col min="3332" max="3333" width="17.7109375" style="292" customWidth="1"/>
    <col min="3334" max="3334" width="15.28515625" style="292" customWidth="1"/>
    <col min="3335" max="3335" width="35.7109375" style="292" customWidth="1"/>
    <col min="3336" max="3336" width="17.7109375" style="292" customWidth="1"/>
    <col min="3337" max="3337" width="15.28515625" style="292" customWidth="1"/>
    <col min="3338" max="3338" width="30.7109375" style="292" customWidth="1"/>
    <col min="3339" max="3339" width="13.28515625" style="292" bestFit="1" customWidth="1"/>
    <col min="3340" max="3584" width="11.42578125" style="292"/>
    <col min="3585" max="3585" width="8.7109375" style="292" customWidth="1"/>
    <col min="3586" max="3586" width="45.7109375" style="292" customWidth="1"/>
    <col min="3587" max="3587" width="15.7109375" style="292" customWidth="1"/>
    <col min="3588" max="3589" width="17.7109375" style="292" customWidth="1"/>
    <col min="3590" max="3590" width="15.28515625" style="292" customWidth="1"/>
    <col min="3591" max="3591" width="35.7109375" style="292" customWidth="1"/>
    <col min="3592" max="3592" width="17.7109375" style="292" customWidth="1"/>
    <col min="3593" max="3593" width="15.28515625" style="292" customWidth="1"/>
    <col min="3594" max="3594" width="30.7109375" style="292" customWidth="1"/>
    <col min="3595" max="3595" width="13.28515625" style="292" bestFit="1" customWidth="1"/>
    <col min="3596" max="3840" width="11.42578125" style="292"/>
    <col min="3841" max="3841" width="8.7109375" style="292" customWidth="1"/>
    <col min="3842" max="3842" width="45.7109375" style="292" customWidth="1"/>
    <col min="3843" max="3843" width="15.7109375" style="292" customWidth="1"/>
    <col min="3844" max="3845" width="17.7109375" style="292" customWidth="1"/>
    <col min="3846" max="3846" width="15.28515625" style="292" customWidth="1"/>
    <col min="3847" max="3847" width="35.7109375" style="292" customWidth="1"/>
    <col min="3848" max="3848" width="17.7109375" style="292" customWidth="1"/>
    <col min="3849" max="3849" width="15.28515625" style="292" customWidth="1"/>
    <col min="3850" max="3850" width="30.7109375" style="292" customWidth="1"/>
    <col min="3851" max="3851" width="13.28515625" style="292" bestFit="1" customWidth="1"/>
    <col min="3852" max="4096" width="11.42578125" style="292"/>
    <col min="4097" max="4097" width="8.7109375" style="292" customWidth="1"/>
    <col min="4098" max="4098" width="45.7109375" style="292" customWidth="1"/>
    <col min="4099" max="4099" width="15.7109375" style="292" customWidth="1"/>
    <col min="4100" max="4101" width="17.7109375" style="292" customWidth="1"/>
    <col min="4102" max="4102" width="15.28515625" style="292" customWidth="1"/>
    <col min="4103" max="4103" width="35.7109375" style="292" customWidth="1"/>
    <col min="4104" max="4104" width="17.7109375" style="292" customWidth="1"/>
    <col min="4105" max="4105" width="15.28515625" style="292" customWidth="1"/>
    <col min="4106" max="4106" width="30.7109375" style="292" customWidth="1"/>
    <col min="4107" max="4107" width="13.28515625" style="292" bestFit="1" customWidth="1"/>
    <col min="4108" max="4352" width="11.42578125" style="292"/>
    <col min="4353" max="4353" width="8.7109375" style="292" customWidth="1"/>
    <col min="4354" max="4354" width="45.7109375" style="292" customWidth="1"/>
    <col min="4355" max="4355" width="15.7109375" style="292" customWidth="1"/>
    <col min="4356" max="4357" width="17.7109375" style="292" customWidth="1"/>
    <col min="4358" max="4358" width="15.28515625" style="292" customWidth="1"/>
    <col min="4359" max="4359" width="35.7109375" style="292" customWidth="1"/>
    <col min="4360" max="4360" width="17.7109375" style="292" customWidth="1"/>
    <col min="4361" max="4361" width="15.28515625" style="292" customWidth="1"/>
    <col min="4362" max="4362" width="30.7109375" style="292" customWidth="1"/>
    <col min="4363" max="4363" width="13.28515625" style="292" bestFit="1" customWidth="1"/>
    <col min="4364" max="4608" width="11.42578125" style="292"/>
    <col min="4609" max="4609" width="8.7109375" style="292" customWidth="1"/>
    <col min="4610" max="4610" width="45.7109375" style="292" customWidth="1"/>
    <col min="4611" max="4611" width="15.7109375" style="292" customWidth="1"/>
    <col min="4612" max="4613" width="17.7109375" style="292" customWidth="1"/>
    <col min="4614" max="4614" width="15.28515625" style="292" customWidth="1"/>
    <col min="4615" max="4615" width="35.7109375" style="292" customWidth="1"/>
    <col min="4616" max="4616" width="17.7109375" style="292" customWidth="1"/>
    <col min="4617" max="4617" width="15.28515625" style="292" customWidth="1"/>
    <col min="4618" max="4618" width="30.7109375" style="292" customWidth="1"/>
    <col min="4619" max="4619" width="13.28515625" style="292" bestFit="1" customWidth="1"/>
    <col min="4620" max="4864" width="11.42578125" style="292"/>
    <col min="4865" max="4865" width="8.7109375" style="292" customWidth="1"/>
    <col min="4866" max="4866" width="45.7109375" style="292" customWidth="1"/>
    <col min="4867" max="4867" width="15.7109375" style="292" customWidth="1"/>
    <col min="4868" max="4869" width="17.7109375" style="292" customWidth="1"/>
    <col min="4870" max="4870" width="15.28515625" style="292" customWidth="1"/>
    <col min="4871" max="4871" width="35.7109375" style="292" customWidth="1"/>
    <col min="4872" max="4872" width="17.7109375" style="292" customWidth="1"/>
    <col min="4873" max="4873" width="15.28515625" style="292" customWidth="1"/>
    <col min="4874" max="4874" width="30.7109375" style="292" customWidth="1"/>
    <col min="4875" max="4875" width="13.28515625" style="292" bestFit="1" customWidth="1"/>
    <col min="4876" max="5120" width="11.42578125" style="292"/>
    <col min="5121" max="5121" width="8.7109375" style="292" customWidth="1"/>
    <col min="5122" max="5122" width="45.7109375" style="292" customWidth="1"/>
    <col min="5123" max="5123" width="15.7109375" style="292" customWidth="1"/>
    <col min="5124" max="5125" width="17.7109375" style="292" customWidth="1"/>
    <col min="5126" max="5126" width="15.28515625" style="292" customWidth="1"/>
    <col min="5127" max="5127" width="35.7109375" style="292" customWidth="1"/>
    <col min="5128" max="5128" width="17.7109375" style="292" customWidth="1"/>
    <col min="5129" max="5129" width="15.28515625" style="292" customWidth="1"/>
    <col min="5130" max="5130" width="30.7109375" style="292" customWidth="1"/>
    <col min="5131" max="5131" width="13.28515625" style="292" bestFit="1" customWidth="1"/>
    <col min="5132" max="5376" width="11.42578125" style="292"/>
    <col min="5377" max="5377" width="8.7109375" style="292" customWidth="1"/>
    <col min="5378" max="5378" width="45.7109375" style="292" customWidth="1"/>
    <col min="5379" max="5379" width="15.7109375" style="292" customWidth="1"/>
    <col min="5380" max="5381" width="17.7109375" style="292" customWidth="1"/>
    <col min="5382" max="5382" width="15.28515625" style="292" customWidth="1"/>
    <col min="5383" max="5383" width="35.7109375" style="292" customWidth="1"/>
    <col min="5384" max="5384" width="17.7109375" style="292" customWidth="1"/>
    <col min="5385" max="5385" width="15.28515625" style="292" customWidth="1"/>
    <col min="5386" max="5386" width="30.7109375" style="292" customWidth="1"/>
    <col min="5387" max="5387" width="13.28515625" style="292" bestFit="1" customWidth="1"/>
    <col min="5388" max="5632" width="11.42578125" style="292"/>
    <col min="5633" max="5633" width="8.7109375" style="292" customWidth="1"/>
    <col min="5634" max="5634" width="45.7109375" style="292" customWidth="1"/>
    <col min="5635" max="5635" width="15.7109375" style="292" customWidth="1"/>
    <col min="5636" max="5637" width="17.7109375" style="292" customWidth="1"/>
    <col min="5638" max="5638" width="15.28515625" style="292" customWidth="1"/>
    <col min="5639" max="5639" width="35.7109375" style="292" customWidth="1"/>
    <col min="5640" max="5640" width="17.7109375" style="292" customWidth="1"/>
    <col min="5641" max="5641" width="15.28515625" style="292" customWidth="1"/>
    <col min="5642" max="5642" width="30.7109375" style="292" customWidth="1"/>
    <col min="5643" max="5643" width="13.28515625" style="292" bestFit="1" customWidth="1"/>
    <col min="5644" max="5888" width="11.42578125" style="292"/>
    <col min="5889" max="5889" width="8.7109375" style="292" customWidth="1"/>
    <col min="5890" max="5890" width="45.7109375" style="292" customWidth="1"/>
    <col min="5891" max="5891" width="15.7109375" style="292" customWidth="1"/>
    <col min="5892" max="5893" width="17.7109375" style="292" customWidth="1"/>
    <col min="5894" max="5894" width="15.28515625" style="292" customWidth="1"/>
    <col min="5895" max="5895" width="35.7109375" style="292" customWidth="1"/>
    <col min="5896" max="5896" width="17.7109375" style="292" customWidth="1"/>
    <col min="5897" max="5897" width="15.28515625" style="292" customWidth="1"/>
    <col min="5898" max="5898" width="30.7109375" style="292" customWidth="1"/>
    <col min="5899" max="5899" width="13.28515625" style="292" bestFit="1" customWidth="1"/>
    <col min="5900" max="6144" width="11.42578125" style="292"/>
    <col min="6145" max="6145" width="8.7109375" style="292" customWidth="1"/>
    <col min="6146" max="6146" width="45.7109375" style="292" customWidth="1"/>
    <col min="6147" max="6147" width="15.7109375" style="292" customWidth="1"/>
    <col min="6148" max="6149" width="17.7109375" style="292" customWidth="1"/>
    <col min="6150" max="6150" width="15.28515625" style="292" customWidth="1"/>
    <col min="6151" max="6151" width="35.7109375" style="292" customWidth="1"/>
    <col min="6152" max="6152" width="17.7109375" style="292" customWidth="1"/>
    <col min="6153" max="6153" width="15.28515625" style="292" customWidth="1"/>
    <col min="6154" max="6154" width="30.7109375" style="292" customWidth="1"/>
    <col min="6155" max="6155" width="13.28515625" style="292" bestFit="1" customWidth="1"/>
    <col min="6156" max="6400" width="11.42578125" style="292"/>
    <col min="6401" max="6401" width="8.7109375" style="292" customWidth="1"/>
    <col min="6402" max="6402" width="45.7109375" style="292" customWidth="1"/>
    <col min="6403" max="6403" width="15.7109375" style="292" customWidth="1"/>
    <col min="6404" max="6405" width="17.7109375" style="292" customWidth="1"/>
    <col min="6406" max="6406" width="15.28515625" style="292" customWidth="1"/>
    <col min="6407" max="6407" width="35.7109375" style="292" customWidth="1"/>
    <col min="6408" max="6408" width="17.7109375" style="292" customWidth="1"/>
    <col min="6409" max="6409" width="15.28515625" style="292" customWidth="1"/>
    <col min="6410" max="6410" width="30.7109375" style="292" customWidth="1"/>
    <col min="6411" max="6411" width="13.28515625" style="292" bestFit="1" customWidth="1"/>
    <col min="6412" max="6656" width="11.42578125" style="292"/>
    <col min="6657" max="6657" width="8.7109375" style="292" customWidth="1"/>
    <col min="6658" max="6658" width="45.7109375" style="292" customWidth="1"/>
    <col min="6659" max="6659" width="15.7109375" style="292" customWidth="1"/>
    <col min="6660" max="6661" width="17.7109375" style="292" customWidth="1"/>
    <col min="6662" max="6662" width="15.28515625" style="292" customWidth="1"/>
    <col min="6663" max="6663" width="35.7109375" style="292" customWidth="1"/>
    <col min="6664" max="6664" width="17.7109375" style="292" customWidth="1"/>
    <col min="6665" max="6665" width="15.28515625" style="292" customWidth="1"/>
    <col min="6666" max="6666" width="30.7109375" style="292" customWidth="1"/>
    <col min="6667" max="6667" width="13.28515625" style="292" bestFit="1" customWidth="1"/>
    <col min="6668" max="6912" width="11.42578125" style="292"/>
    <col min="6913" max="6913" width="8.7109375" style="292" customWidth="1"/>
    <col min="6914" max="6914" width="45.7109375" style="292" customWidth="1"/>
    <col min="6915" max="6915" width="15.7109375" style="292" customWidth="1"/>
    <col min="6916" max="6917" width="17.7109375" style="292" customWidth="1"/>
    <col min="6918" max="6918" width="15.28515625" style="292" customWidth="1"/>
    <col min="6919" max="6919" width="35.7109375" style="292" customWidth="1"/>
    <col min="6920" max="6920" width="17.7109375" style="292" customWidth="1"/>
    <col min="6921" max="6921" width="15.28515625" style="292" customWidth="1"/>
    <col min="6922" max="6922" width="30.7109375" style="292" customWidth="1"/>
    <col min="6923" max="6923" width="13.28515625" style="292" bestFit="1" customWidth="1"/>
    <col min="6924" max="7168" width="11.42578125" style="292"/>
    <col min="7169" max="7169" width="8.7109375" style="292" customWidth="1"/>
    <col min="7170" max="7170" width="45.7109375" style="292" customWidth="1"/>
    <col min="7171" max="7171" width="15.7109375" style="292" customWidth="1"/>
    <col min="7172" max="7173" width="17.7109375" style="292" customWidth="1"/>
    <col min="7174" max="7174" width="15.28515625" style="292" customWidth="1"/>
    <col min="7175" max="7175" width="35.7109375" style="292" customWidth="1"/>
    <col min="7176" max="7176" width="17.7109375" style="292" customWidth="1"/>
    <col min="7177" max="7177" width="15.28515625" style="292" customWidth="1"/>
    <col min="7178" max="7178" width="30.7109375" style="292" customWidth="1"/>
    <col min="7179" max="7179" width="13.28515625" style="292" bestFit="1" customWidth="1"/>
    <col min="7180" max="7424" width="11.42578125" style="292"/>
    <col min="7425" max="7425" width="8.7109375" style="292" customWidth="1"/>
    <col min="7426" max="7426" width="45.7109375" style="292" customWidth="1"/>
    <col min="7427" max="7427" width="15.7109375" style="292" customWidth="1"/>
    <col min="7428" max="7429" width="17.7109375" style="292" customWidth="1"/>
    <col min="7430" max="7430" width="15.28515625" style="292" customWidth="1"/>
    <col min="7431" max="7431" width="35.7109375" style="292" customWidth="1"/>
    <col min="7432" max="7432" width="17.7109375" style="292" customWidth="1"/>
    <col min="7433" max="7433" width="15.28515625" style="292" customWidth="1"/>
    <col min="7434" max="7434" width="30.7109375" style="292" customWidth="1"/>
    <col min="7435" max="7435" width="13.28515625" style="292" bestFit="1" customWidth="1"/>
    <col min="7436" max="7680" width="11.42578125" style="292"/>
    <col min="7681" max="7681" width="8.7109375" style="292" customWidth="1"/>
    <col min="7682" max="7682" width="45.7109375" style="292" customWidth="1"/>
    <col min="7683" max="7683" width="15.7109375" style="292" customWidth="1"/>
    <col min="7684" max="7685" width="17.7109375" style="292" customWidth="1"/>
    <col min="7686" max="7686" width="15.28515625" style="292" customWidth="1"/>
    <col min="7687" max="7687" width="35.7109375" style="292" customWidth="1"/>
    <col min="7688" max="7688" width="17.7109375" style="292" customWidth="1"/>
    <col min="7689" max="7689" width="15.28515625" style="292" customWidth="1"/>
    <col min="7690" max="7690" width="30.7109375" style="292" customWidth="1"/>
    <col min="7691" max="7691" width="13.28515625" style="292" bestFit="1" customWidth="1"/>
    <col min="7692" max="7936" width="11.42578125" style="292"/>
    <col min="7937" max="7937" width="8.7109375" style="292" customWidth="1"/>
    <col min="7938" max="7938" width="45.7109375" style="292" customWidth="1"/>
    <col min="7939" max="7939" width="15.7109375" style="292" customWidth="1"/>
    <col min="7940" max="7941" width="17.7109375" style="292" customWidth="1"/>
    <col min="7942" max="7942" width="15.28515625" style="292" customWidth="1"/>
    <col min="7943" max="7943" width="35.7109375" style="292" customWidth="1"/>
    <col min="7944" max="7944" width="17.7109375" style="292" customWidth="1"/>
    <col min="7945" max="7945" width="15.28515625" style="292" customWidth="1"/>
    <col min="7946" max="7946" width="30.7109375" style="292" customWidth="1"/>
    <col min="7947" max="7947" width="13.28515625" style="292" bestFit="1" customWidth="1"/>
    <col min="7948" max="8192" width="11.42578125" style="292"/>
    <col min="8193" max="8193" width="8.7109375" style="292" customWidth="1"/>
    <col min="8194" max="8194" width="45.7109375" style="292" customWidth="1"/>
    <col min="8195" max="8195" width="15.7109375" style="292" customWidth="1"/>
    <col min="8196" max="8197" width="17.7109375" style="292" customWidth="1"/>
    <col min="8198" max="8198" width="15.28515625" style="292" customWidth="1"/>
    <col min="8199" max="8199" width="35.7109375" style="292" customWidth="1"/>
    <col min="8200" max="8200" width="17.7109375" style="292" customWidth="1"/>
    <col min="8201" max="8201" width="15.28515625" style="292" customWidth="1"/>
    <col min="8202" max="8202" width="30.7109375" style="292" customWidth="1"/>
    <col min="8203" max="8203" width="13.28515625" style="292" bestFit="1" customWidth="1"/>
    <col min="8204" max="8448" width="11.42578125" style="292"/>
    <col min="8449" max="8449" width="8.7109375" style="292" customWidth="1"/>
    <col min="8450" max="8450" width="45.7109375" style="292" customWidth="1"/>
    <col min="8451" max="8451" width="15.7109375" style="292" customWidth="1"/>
    <col min="8452" max="8453" width="17.7109375" style="292" customWidth="1"/>
    <col min="8454" max="8454" width="15.28515625" style="292" customWidth="1"/>
    <col min="8455" max="8455" width="35.7109375" style="292" customWidth="1"/>
    <col min="8456" max="8456" width="17.7109375" style="292" customWidth="1"/>
    <col min="8457" max="8457" width="15.28515625" style="292" customWidth="1"/>
    <col min="8458" max="8458" width="30.7109375" style="292" customWidth="1"/>
    <col min="8459" max="8459" width="13.28515625" style="292" bestFit="1" customWidth="1"/>
    <col min="8460" max="8704" width="11.42578125" style="292"/>
    <col min="8705" max="8705" width="8.7109375" style="292" customWidth="1"/>
    <col min="8706" max="8706" width="45.7109375" style="292" customWidth="1"/>
    <col min="8707" max="8707" width="15.7109375" style="292" customWidth="1"/>
    <col min="8708" max="8709" width="17.7109375" style="292" customWidth="1"/>
    <col min="8710" max="8710" width="15.28515625" style="292" customWidth="1"/>
    <col min="8711" max="8711" width="35.7109375" style="292" customWidth="1"/>
    <col min="8712" max="8712" width="17.7109375" style="292" customWidth="1"/>
    <col min="8713" max="8713" width="15.28515625" style="292" customWidth="1"/>
    <col min="8714" max="8714" width="30.7109375" style="292" customWidth="1"/>
    <col min="8715" max="8715" width="13.28515625" style="292" bestFit="1" customWidth="1"/>
    <col min="8716" max="8960" width="11.42578125" style="292"/>
    <col min="8961" max="8961" width="8.7109375" style="292" customWidth="1"/>
    <col min="8962" max="8962" width="45.7109375" style="292" customWidth="1"/>
    <col min="8963" max="8963" width="15.7109375" style="292" customWidth="1"/>
    <col min="8964" max="8965" width="17.7109375" style="292" customWidth="1"/>
    <col min="8966" max="8966" width="15.28515625" style="292" customWidth="1"/>
    <col min="8967" max="8967" width="35.7109375" style="292" customWidth="1"/>
    <col min="8968" max="8968" width="17.7109375" style="292" customWidth="1"/>
    <col min="8969" max="8969" width="15.28515625" style="292" customWidth="1"/>
    <col min="8970" max="8970" width="30.7109375" style="292" customWidth="1"/>
    <col min="8971" max="8971" width="13.28515625" style="292" bestFit="1" customWidth="1"/>
    <col min="8972" max="9216" width="11.42578125" style="292"/>
    <col min="9217" max="9217" width="8.7109375" style="292" customWidth="1"/>
    <col min="9218" max="9218" width="45.7109375" style="292" customWidth="1"/>
    <col min="9219" max="9219" width="15.7109375" style="292" customWidth="1"/>
    <col min="9220" max="9221" width="17.7109375" style="292" customWidth="1"/>
    <col min="9222" max="9222" width="15.28515625" style="292" customWidth="1"/>
    <col min="9223" max="9223" width="35.7109375" style="292" customWidth="1"/>
    <col min="9224" max="9224" width="17.7109375" style="292" customWidth="1"/>
    <col min="9225" max="9225" width="15.28515625" style="292" customWidth="1"/>
    <col min="9226" max="9226" width="30.7109375" style="292" customWidth="1"/>
    <col min="9227" max="9227" width="13.28515625" style="292" bestFit="1" customWidth="1"/>
    <col min="9228" max="9472" width="11.42578125" style="292"/>
    <col min="9473" max="9473" width="8.7109375" style="292" customWidth="1"/>
    <col min="9474" max="9474" width="45.7109375" style="292" customWidth="1"/>
    <col min="9475" max="9475" width="15.7109375" style="292" customWidth="1"/>
    <col min="9476" max="9477" width="17.7109375" style="292" customWidth="1"/>
    <col min="9478" max="9478" width="15.28515625" style="292" customWidth="1"/>
    <col min="9479" max="9479" width="35.7109375" style="292" customWidth="1"/>
    <col min="9480" max="9480" width="17.7109375" style="292" customWidth="1"/>
    <col min="9481" max="9481" width="15.28515625" style="292" customWidth="1"/>
    <col min="9482" max="9482" width="30.7109375" style="292" customWidth="1"/>
    <col min="9483" max="9483" width="13.28515625" style="292" bestFit="1" customWidth="1"/>
    <col min="9484" max="9728" width="11.42578125" style="292"/>
    <col min="9729" max="9729" width="8.7109375" style="292" customWidth="1"/>
    <col min="9730" max="9730" width="45.7109375" style="292" customWidth="1"/>
    <col min="9731" max="9731" width="15.7109375" style="292" customWidth="1"/>
    <col min="9732" max="9733" width="17.7109375" style="292" customWidth="1"/>
    <col min="9734" max="9734" width="15.28515625" style="292" customWidth="1"/>
    <col min="9735" max="9735" width="35.7109375" style="292" customWidth="1"/>
    <col min="9736" max="9736" width="17.7109375" style="292" customWidth="1"/>
    <col min="9737" max="9737" width="15.28515625" style="292" customWidth="1"/>
    <col min="9738" max="9738" width="30.7109375" style="292" customWidth="1"/>
    <col min="9739" max="9739" width="13.28515625" style="292" bestFit="1" customWidth="1"/>
    <col min="9740" max="9984" width="11.42578125" style="292"/>
    <col min="9985" max="9985" width="8.7109375" style="292" customWidth="1"/>
    <col min="9986" max="9986" width="45.7109375" style="292" customWidth="1"/>
    <col min="9987" max="9987" width="15.7109375" style="292" customWidth="1"/>
    <col min="9988" max="9989" width="17.7109375" style="292" customWidth="1"/>
    <col min="9990" max="9990" width="15.28515625" style="292" customWidth="1"/>
    <col min="9991" max="9991" width="35.7109375" style="292" customWidth="1"/>
    <col min="9992" max="9992" width="17.7109375" style="292" customWidth="1"/>
    <col min="9993" max="9993" width="15.28515625" style="292" customWidth="1"/>
    <col min="9994" max="9994" width="30.7109375" style="292" customWidth="1"/>
    <col min="9995" max="9995" width="13.28515625" style="292" bestFit="1" customWidth="1"/>
    <col min="9996" max="10240" width="11.42578125" style="292"/>
    <col min="10241" max="10241" width="8.7109375" style="292" customWidth="1"/>
    <col min="10242" max="10242" width="45.7109375" style="292" customWidth="1"/>
    <col min="10243" max="10243" width="15.7109375" style="292" customWidth="1"/>
    <col min="10244" max="10245" width="17.7109375" style="292" customWidth="1"/>
    <col min="10246" max="10246" width="15.28515625" style="292" customWidth="1"/>
    <col min="10247" max="10247" width="35.7109375" style="292" customWidth="1"/>
    <col min="10248" max="10248" width="17.7109375" style="292" customWidth="1"/>
    <col min="10249" max="10249" width="15.28515625" style="292" customWidth="1"/>
    <col min="10250" max="10250" width="30.7109375" style="292" customWidth="1"/>
    <col min="10251" max="10251" width="13.28515625" style="292" bestFit="1" customWidth="1"/>
    <col min="10252" max="10496" width="11.42578125" style="292"/>
    <col min="10497" max="10497" width="8.7109375" style="292" customWidth="1"/>
    <col min="10498" max="10498" width="45.7109375" style="292" customWidth="1"/>
    <col min="10499" max="10499" width="15.7109375" style="292" customWidth="1"/>
    <col min="10500" max="10501" width="17.7109375" style="292" customWidth="1"/>
    <col min="10502" max="10502" width="15.28515625" style="292" customWidth="1"/>
    <col min="10503" max="10503" width="35.7109375" style="292" customWidth="1"/>
    <col min="10504" max="10504" width="17.7109375" style="292" customWidth="1"/>
    <col min="10505" max="10505" width="15.28515625" style="292" customWidth="1"/>
    <col min="10506" max="10506" width="30.7109375" style="292" customWidth="1"/>
    <col min="10507" max="10507" width="13.28515625" style="292" bestFit="1" customWidth="1"/>
    <col min="10508" max="10752" width="11.42578125" style="292"/>
    <col min="10753" max="10753" width="8.7109375" style="292" customWidth="1"/>
    <col min="10754" max="10754" width="45.7109375" style="292" customWidth="1"/>
    <col min="10755" max="10755" width="15.7109375" style="292" customWidth="1"/>
    <col min="10756" max="10757" width="17.7109375" style="292" customWidth="1"/>
    <col min="10758" max="10758" width="15.28515625" style="292" customWidth="1"/>
    <col min="10759" max="10759" width="35.7109375" style="292" customWidth="1"/>
    <col min="10760" max="10760" width="17.7109375" style="292" customWidth="1"/>
    <col min="10761" max="10761" width="15.28515625" style="292" customWidth="1"/>
    <col min="10762" max="10762" width="30.7109375" style="292" customWidth="1"/>
    <col min="10763" max="10763" width="13.28515625" style="292" bestFit="1" customWidth="1"/>
    <col min="10764" max="11008" width="11.42578125" style="292"/>
    <col min="11009" max="11009" width="8.7109375" style="292" customWidth="1"/>
    <col min="11010" max="11010" width="45.7109375" style="292" customWidth="1"/>
    <col min="11011" max="11011" width="15.7109375" style="292" customWidth="1"/>
    <col min="11012" max="11013" width="17.7109375" style="292" customWidth="1"/>
    <col min="11014" max="11014" width="15.28515625" style="292" customWidth="1"/>
    <col min="11015" max="11015" width="35.7109375" style="292" customWidth="1"/>
    <col min="11016" max="11016" width="17.7109375" style="292" customWidth="1"/>
    <col min="11017" max="11017" width="15.28515625" style="292" customWidth="1"/>
    <col min="11018" max="11018" width="30.7109375" style="292" customWidth="1"/>
    <col min="11019" max="11019" width="13.28515625" style="292" bestFit="1" customWidth="1"/>
    <col min="11020" max="11264" width="11.42578125" style="292"/>
    <col min="11265" max="11265" width="8.7109375" style="292" customWidth="1"/>
    <col min="11266" max="11266" width="45.7109375" style="292" customWidth="1"/>
    <col min="11267" max="11267" width="15.7109375" style="292" customWidth="1"/>
    <col min="11268" max="11269" width="17.7109375" style="292" customWidth="1"/>
    <col min="11270" max="11270" width="15.28515625" style="292" customWidth="1"/>
    <col min="11271" max="11271" width="35.7109375" style="292" customWidth="1"/>
    <col min="11272" max="11272" width="17.7109375" style="292" customWidth="1"/>
    <col min="11273" max="11273" width="15.28515625" style="292" customWidth="1"/>
    <col min="11274" max="11274" width="30.7109375" style="292" customWidth="1"/>
    <col min="11275" max="11275" width="13.28515625" style="292" bestFit="1" customWidth="1"/>
    <col min="11276" max="11520" width="11.42578125" style="292"/>
    <col min="11521" max="11521" width="8.7109375" style="292" customWidth="1"/>
    <col min="11522" max="11522" width="45.7109375" style="292" customWidth="1"/>
    <col min="11523" max="11523" width="15.7109375" style="292" customWidth="1"/>
    <col min="11524" max="11525" width="17.7109375" style="292" customWidth="1"/>
    <col min="11526" max="11526" width="15.28515625" style="292" customWidth="1"/>
    <col min="11527" max="11527" width="35.7109375" style="292" customWidth="1"/>
    <col min="11528" max="11528" width="17.7109375" style="292" customWidth="1"/>
    <col min="11529" max="11529" width="15.28515625" style="292" customWidth="1"/>
    <col min="11530" max="11530" width="30.7109375" style="292" customWidth="1"/>
    <col min="11531" max="11531" width="13.28515625" style="292" bestFit="1" customWidth="1"/>
    <col min="11532" max="11776" width="11.42578125" style="292"/>
    <col min="11777" max="11777" width="8.7109375" style="292" customWidth="1"/>
    <col min="11778" max="11778" width="45.7109375" style="292" customWidth="1"/>
    <col min="11779" max="11779" width="15.7109375" style="292" customWidth="1"/>
    <col min="11780" max="11781" width="17.7109375" style="292" customWidth="1"/>
    <col min="11782" max="11782" width="15.28515625" style="292" customWidth="1"/>
    <col min="11783" max="11783" width="35.7109375" style="292" customWidth="1"/>
    <col min="11784" max="11784" width="17.7109375" style="292" customWidth="1"/>
    <col min="11785" max="11785" width="15.28515625" style="292" customWidth="1"/>
    <col min="11786" max="11786" width="30.7109375" style="292" customWidth="1"/>
    <col min="11787" max="11787" width="13.28515625" style="292" bestFit="1" customWidth="1"/>
    <col min="11788" max="12032" width="11.42578125" style="292"/>
    <col min="12033" max="12033" width="8.7109375" style="292" customWidth="1"/>
    <col min="12034" max="12034" width="45.7109375" style="292" customWidth="1"/>
    <col min="12035" max="12035" width="15.7109375" style="292" customWidth="1"/>
    <col min="12036" max="12037" width="17.7109375" style="292" customWidth="1"/>
    <col min="12038" max="12038" width="15.28515625" style="292" customWidth="1"/>
    <col min="12039" max="12039" width="35.7109375" style="292" customWidth="1"/>
    <col min="12040" max="12040" width="17.7109375" style="292" customWidth="1"/>
    <col min="12041" max="12041" width="15.28515625" style="292" customWidth="1"/>
    <col min="12042" max="12042" width="30.7109375" style="292" customWidth="1"/>
    <col min="12043" max="12043" width="13.28515625" style="292" bestFit="1" customWidth="1"/>
    <col min="12044" max="12288" width="11.42578125" style="292"/>
    <col min="12289" max="12289" width="8.7109375" style="292" customWidth="1"/>
    <col min="12290" max="12290" width="45.7109375" style="292" customWidth="1"/>
    <col min="12291" max="12291" width="15.7109375" style="292" customWidth="1"/>
    <col min="12292" max="12293" width="17.7109375" style="292" customWidth="1"/>
    <col min="12294" max="12294" width="15.28515625" style="292" customWidth="1"/>
    <col min="12295" max="12295" width="35.7109375" style="292" customWidth="1"/>
    <col min="12296" max="12296" width="17.7109375" style="292" customWidth="1"/>
    <col min="12297" max="12297" width="15.28515625" style="292" customWidth="1"/>
    <col min="12298" max="12298" width="30.7109375" style="292" customWidth="1"/>
    <col min="12299" max="12299" width="13.28515625" style="292" bestFit="1" customWidth="1"/>
    <col min="12300" max="12544" width="11.42578125" style="292"/>
    <col min="12545" max="12545" width="8.7109375" style="292" customWidth="1"/>
    <col min="12546" max="12546" width="45.7109375" style="292" customWidth="1"/>
    <col min="12547" max="12547" width="15.7109375" style="292" customWidth="1"/>
    <col min="12548" max="12549" width="17.7109375" style="292" customWidth="1"/>
    <col min="12550" max="12550" width="15.28515625" style="292" customWidth="1"/>
    <col min="12551" max="12551" width="35.7109375" style="292" customWidth="1"/>
    <col min="12552" max="12552" width="17.7109375" style="292" customWidth="1"/>
    <col min="12553" max="12553" width="15.28515625" style="292" customWidth="1"/>
    <col min="12554" max="12554" width="30.7109375" style="292" customWidth="1"/>
    <col min="12555" max="12555" width="13.28515625" style="292" bestFit="1" customWidth="1"/>
    <col min="12556" max="12800" width="11.42578125" style="292"/>
    <col min="12801" max="12801" width="8.7109375" style="292" customWidth="1"/>
    <col min="12802" max="12802" width="45.7109375" style="292" customWidth="1"/>
    <col min="12803" max="12803" width="15.7109375" style="292" customWidth="1"/>
    <col min="12804" max="12805" width="17.7109375" style="292" customWidth="1"/>
    <col min="12806" max="12806" width="15.28515625" style="292" customWidth="1"/>
    <col min="12807" max="12807" width="35.7109375" style="292" customWidth="1"/>
    <col min="12808" max="12808" width="17.7109375" style="292" customWidth="1"/>
    <col min="12809" max="12809" width="15.28515625" style="292" customWidth="1"/>
    <col min="12810" max="12810" width="30.7109375" style="292" customWidth="1"/>
    <col min="12811" max="12811" width="13.28515625" style="292" bestFit="1" customWidth="1"/>
    <col min="12812" max="13056" width="11.42578125" style="292"/>
    <col min="13057" max="13057" width="8.7109375" style="292" customWidth="1"/>
    <col min="13058" max="13058" width="45.7109375" style="292" customWidth="1"/>
    <col min="13059" max="13059" width="15.7109375" style="292" customWidth="1"/>
    <col min="13060" max="13061" width="17.7109375" style="292" customWidth="1"/>
    <col min="13062" max="13062" width="15.28515625" style="292" customWidth="1"/>
    <col min="13063" max="13063" width="35.7109375" style="292" customWidth="1"/>
    <col min="13064" max="13064" width="17.7109375" style="292" customWidth="1"/>
    <col min="13065" max="13065" width="15.28515625" style="292" customWidth="1"/>
    <col min="13066" max="13066" width="30.7109375" style="292" customWidth="1"/>
    <col min="13067" max="13067" width="13.28515625" style="292" bestFit="1" customWidth="1"/>
    <col min="13068" max="13312" width="11.42578125" style="292"/>
    <col min="13313" max="13313" width="8.7109375" style="292" customWidth="1"/>
    <col min="13314" max="13314" width="45.7109375" style="292" customWidth="1"/>
    <col min="13315" max="13315" width="15.7109375" style="292" customWidth="1"/>
    <col min="13316" max="13317" width="17.7109375" style="292" customWidth="1"/>
    <col min="13318" max="13318" width="15.28515625" style="292" customWidth="1"/>
    <col min="13319" max="13319" width="35.7109375" style="292" customWidth="1"/>
    <col min="13320" max="13320" width="17.7109375" style="292" customWidth="1"/>
    <col min="13321" max="13321" width="15.28515625" style="292" customWidth="1"/>
    <col min="13322" max="13322" width="30.7109375" style="292" customWidth="1"/>
    <col min="13323" max="13323" width="13.28515625" style="292" bestFit="1" customWidth="1"/>
    <col min="13324" max="13568" width="11.42578125" style="292"/>
    <col min="13569" max="13569" width="8.7109375" style="292" customWidth="1"/>
    <col min="13570" max="13570" width="45.7109375" style="292" customWidth="1"/>
    <col min="13571" max="13571" width="15.7109375" style="292" customWidth="1"/>
    <col min="13572" max="13573" width="17.7109375" style="292" customWidth="1"/>
    <col min="13574" max="13574" width="15.28515625" style="292" customWidth="1"/>
    <col min="13575" max="13575" width="35.7109375" style="292" customWidth="1"/>
    <col min="13576" max="13576" width="17.7109375" style="292" customWidth="1"/>
    <col min="13577" max="13577" width="15.28515625" style="292" customWidth="1"/>
    <col min="13578" max="13578" width="30.7109375" style="292" customWidth="1"/>
    <col min="13579" max="13579" width="13.28515625" style="292" bestFit="1" customWidth="1"/>
    <col min="13580" max="13824" width="11.42578125" style="292"/>
    <col min="13825" max="13825" width="8.7109375" style="292" customWidth="1"/>
    <col min="13826" max="13826" width="45.7109375" style="292" customWidth="1"/>
    <col min="13827" max="13827" width="15.7109375" style="292" customWidth="1"/>
    <col min="13828" max="13829" width="17.7109375" style="292" customWidth="1"/>
    <col min="13830" max="13830" width="15.28515625" style="292" customWidth="1"/>
    <col min="13831" max="13831" width="35.7109375" style="292" customWidth="1"/>
    <col min="13832" max="13832" width="17.7109375" style="292" customWidth="1"/>
    <col min="13833" max="13833" width="15.28515625" style="292" customWidth="1"/>
    <col min="13834" max="13834" width="30.7109375" style="292" customWidth="1"/>
    <col min="13835" max="13835" width="13.28515625" style="292" bestFit="1" customWidth="1"/>
    <col min="13836" max="14080" width="11.42578125" style="292"/>
    <col min="14081" max="14081" width="8.7109375" style="292" customWidth="1"/>
    <col min="14082" max="14082" width="45.7109375" style="292" customWidth="1"/>
    <col min="14083" max="14083" width="15.7109375" style="292" customWidth="1"/>
    <col min="14084" max="14085" width="17.7109375" style="292" customWidth="1"/>
    <col min="14086" max="14086" width="15.28515625" style="292" customWidth="1"/>
    <col min="14087" max="14087" width="35.7109375" style="292" customWidth="1"/>
    <col min="14088" max="14088" width="17.7109375" style="292" customWidth="1"/>
    <col min="14089" max="14089" width="15.28515625" style="292" customWidth="1"/>
    <col min="14090" max="14090" width="30.7109375" style="292" customWidth="1"/>
    <col min="14091" max="14091" width="13.28515625" style="292" bestFit="1" customWidth="1"/>
    <col min="14092" max="14336" width="11.42578125" style="292"/>
    <col min="14337" max="14337" width="8.7109375" style="292" customWidth="1"/>
    <col min="14338" max="14338" width="45.7109375" style="292" customWidth="1"/>
    <col min="14339" max="14339" width="15.7109375" style="292" customWidth="1"/>
    <col min="14340" max="14341" width="17.7109375" style="292" customWidth="1"/>
    <col min="14342" max="14342" width="15.28515625" style="292" customWidth="1"/>
    <col min="14343" max="14343" width="35.7109375" style="292" customWidth="1"/>
    <col min="14344" max="14344" width="17.7109375" style="292" customWidth="1"/>
    <col min="14345" max="14345" width="15.28515625" style="292" customWidth="1"/>
    <col min="14346" max="14346" width="30.7109375" style="292" customWidth="1"/>
    <col min="14347" max="14347" width="13.28515625" style="292" bestFit="1" customWidth="1"/>
    <col min="14348" max="14592" width="11.42578125" style="292"/>
    <col min="14593" max="14593" width="8.7109375" style="292" customWidth="1"/>
    <col min="14594" max="14594" width="45.7109375" style="292" customWidth="1"/>
    <col min="14595" max="14595" width="15.7109375" style="292" customWidth="1"/>
    <col min="14596" max="14597" width="17.7109375" style="292" customWidth="1"/>
    <col min="14598" max="14598" width="15.28515625" style="292" customWidth="1"/>
    <col min="14599" max="14599" width="35.7109375" style="292" customWidth="1"/>
    <col min="14600" max="14600" width="17.7109375" style="292" customWidth="1"/>
    <col min="14601" max="14601" width="15.28515625" style="292" customWidth="1"/>
    <col min="14602" max="14602" width="30.7109375" style="292" customWidth="1"/>
    <col min="14603" max="14603" width="13.28515625" style="292" bestFit="1" customWidth="1"/>
    <col min="14604" max="14848" width="11.42578125" style="292"/>
    <col min="14849" max="14849" width="8.7109375" style="292" customWidth="1"/>
    <col min="14850" max="14850" width="45.7109375" style="292" customWidth="1"/>
    <col min="14851" max="14851" width="15.7109375" style="292" customWidth="1"/>
    <col min="14852" max="14853" width="17.7109375" style="292" customWidth="1"/>
    <col min="14854" max="14854" width="15.28515625" style="292" customWidth="1"/>
    <col min="14855" max="14855" width="35.7109375" style="292" customWidth="1"/>
    <col min="14856" max="14856" width="17.7109375" style="292" customWidth="1"/>
    <col min="14857" max="14857" width="15.28515625" style="292" customWidth="1"/>
    <col min="14858" max="14858" width="30.7109375" style="292" customWidth="1"/>
    <col min="14859" max="14859" width="13.28515625" style="292" bestFit="1" customWidth="1"/>
    <col min="14860" max="15104" width="11.42578125" style="292"/>
    <col min="15105" max="15105" width="8.7109375" style="292" customWidth="1"/>
    <col min="15106" max="15106" width="45.7109375" style="292" customWidth="1"/>
    <col min="15107" max="15107" width="15.7109375" style="292" customWidth="1"/>
    <col min="15108" max="15109" width="17.7109375" style="292" customWidth="1"/>
    <col min="15110" max="15110" width="15.28515625" style="292" customWidth="1"/>
    <col min="15111" max="15111" width="35.7109375" style="292" customWidth="1"/>
    <col min="15112" max="15112" width="17.7109375" style="292" customWidth="1"/>
    <col min="15113" max="15113" width="15.28515625" style="292" customWidth="1"/>
    <col min="15114" max="15114" width="30.7109375" style="292" customWidth="1"/>
    <col min="15115" max="15115" width="13.28515625" style="292" bestFit="1" customWidth="1"/>
    <col min="15116" max="15360" width="11.42578125" style="292"/>
    <col min="15361" max="15361" width="8.7109375" style="292" customWidth="1"/>
    <col min="15362" max="15362" width="45.7109375" style="292" customWidth="1"/>
    <col min="15363" max="15363" width="15.7109375" style="292" customWidth="1"/>
    <col min="15364" max="15365" width="17.7109375" style="292" customWidth="1"/>
    <col min="15366" max="15366" width="15.28515625" style="292" customWidth="1"/>
    <col min="15367" max="15367" width="35.7109375" style="292" customWidth="1"/>
    <col min="15368" max="15368" width="17.7109375" style="292" customWidth="1"/>
    <col min="15369" max="15369" width="15.28515625" style="292" customWidth="1"/>
    <col min="15370" max="15370" width="30.7109375" style="292" customWidth="1"/>
    <col min="15371" max="15371" width="13.28515625" style="292" bestFit="1" customWidth="1"/>
    <col min="15372" max="15616" width="11.42578125" style="292"/>
    <col min="15617" max="15617" width="8.7109375" style="292" customWidth="1"/>
    <col min="15618" max="15618" width="45.7109375" style="292" customWidth="1"/>
    <col min="15619" max="15619" width="15.7109375" style="292" customWidth="1"/>
    <col min="15620" max="15621" width="17.7109375" style="292" customWidth="1"/>
    <col min="15622" max="15622" width="15.28515625" style="292" customWidth="1"/>
    <col min="15623" max="15623" width="35.7109375" style="292" customWidth="1"/>
    <col min="15624" max="15624" width="17.7109375" style="292" customWidth="1"/>
    <col min="15625" max="15625" width="15.28515625" style="292" customWidth="1"/>
    <col min="15626" max="15626" width="30.7109375" style="292" customWidth="1"/>
    <col min="15627" max="15627" width="13.28515625" style="292" bestFit="1" customWidth="1"/>
    <col min="15628" max="15872" width="11.42578125" style="292"/>
    <col min="15873" max="15873" width="8.7109375" style="292" customWidth="1"/>
    <col min="15874" max="15874" width="45.7109375" style="292" customWidth="1"/>
    <col min="15875" max="15875" width="15.7109375" style="292" customWidth="1"/>
    <col min="15876" max="15877" width="17.7109375" style="292" customWidth="1"/>
    <col min="15878" max="15878" width="15.28515625" style="292" customWidth="1"/>
    <col min="15879" max="15879" width="35.7109375" style="292" customWidth="1"/>
    <col min="15880" max="15880" width="17.7109375" style="292" customWidth="1"/>
    <col min="15881" max="15881" width="15.28515625" style="292" customWidth="1"/>
    <col min="15882" max="15882" width="30.7109375" style="292" customWidth="1"/>
    <col min="15883" max="15883" width="13.28515625" style="292" bestFit="1" customWidth="1"/>
    <col min="15884" max="16128" width="11.42578125" style="292"/>
    <col min="16129" max="16129" width="8.7109375" style="292" customWidth="1"/>
    <col min="16130" max="16130" width="45.7109375" style="292" customWidth="1"/>
    <col min="16131" max="16131" width="15.7109375" style="292" customWidth="1"/>
    <col min="16132" max="16133" width="17.7109375" style="292" customWidth="1"/>
    <col min="16134" max="16134" width="15.28515625" style="292" customWidth="1"/>
    <col min="16135" max="16135" width="35.7109375" style="292" customWidth="1"/>
    <col min="16136" max="16136" width="17.7109375" style="292" customWidth="1"/>
    <col min="16137" max="16137" width="15.28515625" style="292" customWidth="1"/>
    <col min="16138" max="16138" width="30.7109375" style="292" customWidth="1"/>
    <col min="16139" max="16139" width="13.28515625" style="292" bestFit="1" customWidth="1"/>
    <col min="16140" max="16384" width="11.42578125" style="292"/>
  </cols>
  <sheetData>
    <row r="1" spans="1:14" ht="20.25" customHeight="1" x14ac:dyDescent="0.3">
      <c r="A1" s="461"/>
      <c r="B1" s="399"/>
      <c r="C1" s="399"/>
      <c r="D1" s="399"/>
      <c r="E1" s="399"/>
      <c r="F1" s="399"/>
      <c r="G1" s="400"/>
      <c r="H1" s="462"/>
      <c r="I1" s="399"/>
      <c r="J1" s="401" t="s">
        <v>2209</v>
      </c>
    </row>
    <row r="2" spans="1:14" ht="24" customHeight="1" x14ac:dyDescent="0.25">
      <c r="A2" s="1845" t="s">
        <v>1254</v>
      </c>
      <c r="B2" s="1845"/>
      <c r="C2" s="1845"/>
      <c r="D2" s="1845"/>
      <c r="E2" s="1845"/>
      <c r="F2" s="1845"/>
      <c r="G2" s="1845"/>
      <c r="H2" s="1845"/>
      <c r="I2" s="1845"/>
      <c r="J2" s="1845"/>
    </row>
    <row r="3" spans="1:14" ht="20.25" customHeight="1" x14ac:dyDescent="0.25">
      <c r="A3" s="1845" t="s">
        <v>88</v>
      </c>
      <c r="B3" s="1845"/>
      <c r="C3" s="1845"/>
      <c r="D3" s="1845"/>
      <c r="E3" s="1845"/>
      <c r="F3" s="1845"/>
      <c r="G3" s="1845"/>
      <c r="H3" s="1845"/>
      <c r="I3" s="1845"/>
      <c r="J3" s="1845"/>
    </row>
    <row r="4" spans="1:14" ht="18.75" x14ac:dyDescent="0.25">
      <c r="A4" s="1872" t="s">
        <v>281</v>
      </c>
      <c r="B4" s="1872"/>
      <c r="C4" s="1872"/>
      <c r="D4" s="1872"/>
      <c r="E4" s="1872"/>
      <c r="F4" s="1872"/>
      <c r="G4" s="1872"/>
      <c r="H4" s="1872"/>
      <c r="I4" s="1872"/>
      <c r="J4" s="1872"/>
    </row>
    <row r="5" spans="1:14" s="103" customFormat="1" ht="18.75" x14ac:dyDescent="0.25">
      <c r="A5" s="1846" t="s">
        <v>1251</v>
      </c>
      <c r="B5" s="1846"/>
      <c r="C5" s="1846"/>
      <c r="D5" s="1846"/>
      <c r="E5" s="1846"/>
      <c r="F5" s="1846"/>
      <c r="G5" s="1846"/>
      <c r="H5" s="1846"/>
      <c r="I5" s="1846"/>
      <c r="J5" s="1846"/>
    </row>
    <row r="6" spans="1:14" ht="15" customHeight="1" x14ac:dyDescent="0.25">
      <c r="A6" s="1847"/>
      <c r="B6" s="1847"/>
      <c r="C6" s="1847"/>
      <c r="D6" s="1847"/>
      <c r="E6" s="1847"/>
      <c r="F6" s="1847"/>
      <c r="G6" s="1847"/>
      <c r="H6" s="1847"/>
      <c r="I6" s="1847"/>
      <c r="J6" s="1847"/>
    </row>
    <row r="7" spans="1:14" s="1" customFormat="1" ht="129" customHeight="1" x14ac:dyDescent="0.25">
      <c r="A7" s="402" t="s">
        <v>1</v>
      </c>
      <c r="B7" s="403" t="s">
        <v>2</v>
      </c>
      <c r="C7" s="403" t="s">
        <v>3</v>
      </c>
      <c r="D7" s="404" t="s">
        <v>706</v>
      </c>
      <c r="E7" s="405" t="s">
        <v>1256</v>
      </c>
      <c r="F7" s="405" t="s">
        <v>4</v>
      </c>
      <c r="G7" s="403" t="s">
        <v>5</v>
      </c>
      <c r="H7" s="403" t="s">
        <v>1257</v>
      </c>
      <c r="I7" s="403" t="s">
        <v>6</v>
      </c>
      <c r="J7" s="403" t="s">
        <v>7</v>
      </c>
    </row>
    <row r="8" spans="1:14" s="42" customFormat="1" ht="18.75" x14ac:dyDescent="0.25">
      <c r="A8" s="403">
        <v>1</v>
      </c>
      <c r="B8" s="403">
        <v>2</v>
      </c>
      <c r="C8" s="403">
        <v>3</v>
      </c>
      <c r="D8" s="403">
        <v>4</v>
      </c>
      <c r="E8" s="403">
        <v>5</v>
      </c>
      <c r="F8" s="403">
        <v>6</v>
      </c>
      <c r="G8" s="403">
        <v>7</v>
      </c>
      <c r="H8" s="403">
        <v>8</v>
      </c>
      <c r="I8" s="403">
        <v>9</v>
      </c>
      <c r="J8" s="403">
        <v>10</v>
      </c>
    </row>
    <row r="9" spans="1:14" ht="24.75" customHeight="1" x14ac:dyDescent="0.25">
      <c r="A9" s="1857" t="s">
        <v>2380</v>
      </c>
      <c r="B9" s="1857"/>
      <c r="C9" s="1857"/>
      <c r="D9" s="1857"/>
      <c r="E9" s="1857"/>
      <c r="F9" s="1857"/>
      <c r="G9" s="1857"/>
      <c r="H9" s="1857"/>
      <c r="I9" s="1857"/>
      <c r="J9" s="1857"/>
    </row>
    <row r="10" spans="1:14" s="43" customFormat="1" ht="98.25" customHeight="1" x14ac:dyDescent="0.3">
      <c r="A10" s="1617" t="s">
        <v>10</v>
      </c>
      <c r="B10" s="1618" t="s">
        <v>2533</v>
      </c>
      <c r="C10" s="1618" t="s">
        <v>23</v>
      </c>
      <c r="D10" s="1619">
        <f>D11+D17</f>
        <v>26715.7</v>
      </c>
      <c r="E10" s="1619">
        <f>E11+E17</f>
        <v>26715.7</v>
      </c>
      <c r="F10" s="1619">
        <f t="shared" ref="F10:F20" si="0">E10*100/D10</f>
        <v>100</v>
      </c>
      <c r="G10" s="1619"/>
      <c r="H10" s="1619">
        <f t="shared" ref="H10:I16" si="1">E10</f>
        <v>26715.7</v>
      </c>
      <c r="I10" s="1619">
        <f t="shared" si="1"/>
        <v>100</v>
      </c>
      <c r="J10" s="466"/>
    </row>
    <row r="11" spans="1:14" ht="96.75" customHeight="1" x14ac:dyDescent="0.25">
      <c r="A11" s="1620" t="s">
        <v>25</v>
      </c>
      <c r="B11" s="468" t="s">
        <v>2534</v>
      </c>
      <c r="C11" s="468" t="s">
        <v>23</v>
      </c>
      <c r="D11" s="1631">
        <f>D12+D13</f>
        <v>26715.7</v>
      </c>
      <c r="E11" s="1631">
        <f>E12+E13</f>
        <v>26715.7</v>
      </c>
      <c r="F11" s="1631">
        <f t="shared" si="0"/>
        <v>100</v>
      </c>
      <c r="G11" s="470" t="s">
        <v>701</v>
      </c>
      <c r="H11" s="1631">
        <f>H12+H13</f>
        <v>26715.7</v>
      </c>
      <c r="I11" s="1631">
        <f t="shared" si="1"/>
        <v>100</v>
      </c>
      <c r="J11" s="421"/>
      <c r="N11" s="44"/>
    </row>
    <row r="12" spans="1:14" ht="135" customHeight="1" x14ac:dyDescent="0.25">
      <c r="A12" s="1620" t="s">
        <v>282</v>
      </c>
      <c r="B12" s="468" t="s">
        <v>2535</v>
      </c>
      <c r="C12" s="1627" t="s">
        <v>23</v>
      </c>
      <c r="D12" s="1631">
        <v>14454</v>
      </c>
      <c r="E12" s="1631">
        <v>14454</v>
      </c>
      <c r="F12" s="1631">
        <f t="shared" si="0"/>
        <v>100</v>
      </c>
      <c r="G12" s="472" t="s">
        <v>1944</v>
      </c>
      <c r="H12" s="1631">
        <f t="shared" si="1"/>
        <v>14454</v>
      </c>
      <c r="I12" s="1631">
        <f t="shared" si="1"/>
        <v>100</v>
      </c>
      <c r="J12" s="1623"/>
    </row>
    <row r="13" spans="1:14" ht="153.75" customHeight="1" x14ac:dyDescent="0.25">
      <c r="A13" s="1620" t="s">
        <v>283</v>
      </c>
      <c r="B13" s="468" t="s">
        <v>2536</v>
      </c>
      <c r="C13" s="1627" t="s">
        <v>23</v>
      </c>
      <c r="D13" s="1631">
        <v>12261.7</v>
      </c>
      <c r="E13" s="1631">
        <v>12261.7</v>
      </c>
      <c r="F13" s="1631">
        <f t="shared" si="0"/>
        <v>100</v>
      </c>
      <c r="G13" s="472" t="s">
        <v>805</v>
      </c>
      <c r="H13" s="1631">
        <f t="shared" si="1"/>
        <v>12261.7</v>
      </c>
      <c r="I13" s="1631">
        <f t="shared" si="1"/>
        <v>100</v>
      </c>
      <c r="J13" s="1623"/>
    </row>
    <row r="14" spans="1:14" ht="97.5" hidden="1" customHeight="1" x14ac:dyDescent="0.25">
      <c r="A14" s="473" t="s">
        <v>35</v>
      </c>
      <c r="B14" s="471" t="s">
        <v>284</v>
      </c>
      <c r="C14" s="471" t="s">
        <v>23</v>
      </c>
      <c r="D14" s="469">
        <f>D15+D16</f>
        <v>0</v>
      </c>
      <c r="E14" s="469">
        <v>0</v>
      </c>
      <c r="F14" s="474" t="e">
        <f t="shared" si="0"/>
        <v>#DIV/0!</v>
      </c>
      <c r="G14" s="422"/>
      <c r="H14" s="475">
        <f>E14</f>
        <v>0</v>
      </c>
      <c r="I14" s="474" t="e">
        <f t="shared" si="1"/>
        <v>#DIV/0!</v>
      </c>
      <c r="J14" s="458"/>
    </row>
    <row r="15" spans="1:14" ht="97.5" hidden="1" customHeight="1" x14ac:dyDescent="0.25">
      <c r="A15" s="473" t="s">
        <v>285</v>
      </c>
      <c r="B15" s="471" t="s">
        <v>286</v>
      </c>
      <c r="C15" s="471" t="s">
        <v>23</v>
      </c>
      <c r="D15" s="469">
        <v>0</v>
      </c>
      <c r="E15" s="469">
        <v>0</v>
      </c>
      <c r="F15" s="474" t="e">
        <f t="shared" si="0"/>
        <v>#DIV/0!</v>
      </c>
      <c r="G15" s="422"/>
      <c r="H15" s="475">
        <v>0</v>
      </c>
      <c r="I15" s="474" t="e">
        <f t="shared" si="1"/>
        <v>#DIV/0!</v>
      </c>
      <c r="J15" s="458"/>
    </row>
    <row r="16" spans="1:14" ht="97.5" hidden="1" customHeight="1" x14ac:dyDescent="0.25">
      <c r="A16" s="473" t="s">
        <v>287</v>
      </c>
      <c r="B16" s="471" t="s">
        <v>288</v>
      </c>
      <c r="C16" s="471" t="s">
        <v>23</v>
      </c>
      <c r="D16" s="469">
        <v>0</v>
      </c>
      <c r="E16" s="469">
        <v>0</v>
      </c>
      <c r="F16" s="474" t="e">
        <f t="shared" si="0"/>
        <v>#DIV/0!</v>
      </c>
      <c r="G16" s="422"/>
      <c r="H16" s="475">
        <v>0</v>
      </c>
      <c r="I16" s="474" t="e">
        <f t="shared" si="1"/>
        <v>#DIV/0!</v>
      </c>
      <c r="J16" s="458"/>
    </row>
    <row r="17" spans="1:10" ht="93.75" customHeight="1" x14ac:dyDescent="0.25">
      <c r="A17" s="476" t="s">
        <v>35</v>
      </c>
      <c r="B17" s="477" t="s">
        <v>2537</v>
      </c>
      <c r="C17" s="478" t="s">
        <v>23</v>
      </c>
      <c r="D17" s="1631">
        <v>0</v>
      </c>
      <c r="E17" s="1631">
        <v>0</v>
      </c>
      <c r="F17" s="1631">
        <v>0</v>
      </c>
      <c r="G17" s="479"/>
      <c r="H17" s="1631">
        <v>0</v>
      </c>
      <c r="I17" s="1631">
        <v>0</v>
      </c>
      <c r="J17" s="479"/>
    </row>
    <row r="18" spans="1:10" ht="96.75" customHeight="1" x14ac:dyDescent="0.25">
      <c r="A18" s="476" t="s">
        <v>285</v>
      </c>
      <c r="B18" s="478" t="s">
        <v>2538</v>
      </c>
      <c r="C18" s="478" t="s">
        <v>23</v>
      </c>
      <c r="D18" s="1631">
        <v>0</v>
      </c>
      <c r="E18" s="1631">
        <v>0</v>
      </c>
      <c r="F18" s="1631">
        <v>0</v>
      </c>
      <c r="G18" s="1634"/>
      <c r="H18" s="1631">
        <v>0</v>
      </c>
      <c r="I18" s="1631">
        <v>0</v>
      </c>
      <c r="J18" s="481" t="s">
        <v>698</v>
      </c>
    </row>
    <row r="19" spans="1:10" ht="89.25" customHeight="1" x14ac:dyDescent="0.25">
      <c r="A19" s="476" t="s">
        <v>287</v>
      </c>
      <c r="B19" s="478" t="s">
        <v>2539</v>
      </c>
      <c r="C19" s="478" t="s">
        <v>23</v>
      </c>
      <c r="D19" s="1631">
        <v>0</v>
      </c>
      <c r="E19" s="1631">
        <v>0</v>
      </c>
      <c r="F19" s="1631">
        <v>0</v>
      </c>
      <c r="G19" s="1634"/>
      <c r="H19" s="1631">
        <v>0</v>
      </c>
      <c r="I19" s="1631">
        <v>0</v>
      </c>
      <c r="J19" s="479" t="s">
        <v>698</v>
      </c>
    </row>
    <row r="20" spans="1:10" ht="93" customHeight="1" x14ac:dyDescent="0.25">
      <c r="A20" s="1616"/>
      <c r="B20" s="1616" t="s">
        <v>75</v>
      </c>
      <c r="C20" s="1625" t="s">
        <v>23</v>
      </c>
      <c r="D20" s="1619">
        <f>D10</f>
        <v>26715.7</v>
      </c>
      <c r="E20" s="1619">
        <f>E10</f>
        <v>26715.7</v>
      </c>
      <c r="F20" s="1619">
        <f t="shared" si="0"/>
        <v>100</v>
      </c>
      <c r="G20" s="483"/>
      <c r="H20" s="1619">
        <f>H10</f>
        <v>26715.7</v>
      </c>
      <c r="I20" s="1619">
        <f>F20</f>
        <v>100</v>
      </c>
      <c r="J20" s="484"/>
    </row>
    <row r="21" spans="1:10" s="26" customFormat="1" ht="24" customHeight="1" x14ac:dyDescent="0.25">
      <c r="A21" s="485"/>
      <c r="B21" s="1867" t="s">
        <v>1945</v>
      </c>
      <c r="C21" s="1867"/>
      <c r="D21" s="1867"/>
      <c r="E21" s="1867"/>
      <c r="F21" s="1867"/>
      <c r="G21" s="1867"/>
      <c r="H21" s="1867"/>
      <c r="I21" s="1867"/>
      <c r="J21" s="1867"/>
    </row>
    <row r="22" spans="1:10" s="43" customFormat="1" ht="21" customHeight="1" x14ac:dyDescent="0.3">
      <c r="A22" s="1868" t="s">
        <v>10</v>
      </c>
      <c r="B22" s="1869" t="s">
        <v>2540</v>
      </c>
      <c r="C22" s="1625" t="s">
        <v>18</v>
      </c>
      <c r="D22" s="1619">
        <f>D23+D24+D25</f>
        <v>88878.799999999988</v>
      </c>
      <c r="E22" s="1619">
        <f>E26+E29+E31+E33</f>
        <v>88878.799999999988</v>
      </c>
      <c r="F22" s="1619">
        <f>E22*100/D22</f>
        <v>99.999999999999986</v>
      </c>
      <c r="G22" s="1870"/>
      <c r="H22" s="1619">
        <f>E22</f>
        <v>88878.799999999988</v>
      </c>
      <c r="I22" s="1619">
        <f>F22</f>
        <v>99.999999999999986</v>
      </c>
      <c r="J22" s="1871"/>
    </row>
    <row r="23" spans="1:10" s="43" customFormat="1" ht="60" customHeight="1" x14ac:dyDescent="0.3">
      <c r="A23" s="1868"/>
      <c r="B23" s="1869"/>
      <c r="C23" s="1625" t="s">
        <v>289</v>
      </c>
      <c r="D23" s="1619">
        <f>D34</f>
        <v>601</v>
      </c>
      <c r="E23" s="1619">
        <f>E34</f>
        <v>601</v>
      </c>
      <c r="F23" s="1619">
        <f>E23*100/D23</f>
        <v>100</v>
      </c>
      <c r="G23" s="1870"/>
      <c r="H23" s="1619">
        <f>E23</f>
        <v>601</v>
      </c>
      <c r="I23" s="1619">
        <f t="shared" ref="H23:I36" si="2">F23</f>
        <v>100</v>
      </c>
      <c r="J23" s="1871"/>
    </row>
    <row r="24" spans="1:10" s="43" customFormat="1" ht="76.5" customHeight="1" x14ac:dyDescent="0.3">
      <c r="A24" s="1868"/>
      <c r="B24" s="1869"/>
      <c r="C24" s="1625" t="s">
        <v>19</v>
      </c>
      <c r="D24" s="1619">
        <f>D35</f>
        <v>511.9</v>
      </c>
      <c r="E24" s="1619">
        <f>E35</f>
        <v>511.9</v>
      </c>
      <c r="F24" s="1619">
        <f t="shared" ref="F24:F25" si="3">E24*100/D24</f>
        <v>100</v>
      </c>
      <c r="G24" s="1870"/>
      <c r="H24" s="1619">
        <f>E24</f>
        <v>511.9</v>
      </c>
      <c r="I24" s="1619">
        <f t="shared" si="2"/>
        <v>100</v>
      </c>
      <c r="J24" s="1871"/>
    </row>
    <row r="25" spans="1:10" s="43" customFormat="1" ht="99" customHeight="1" x14ac:dyDescent="0.3">
      <c r="A25" s="1868"/>
      <c r="B25" s="1869"/>
      <c r="C25" s="1625" t="s">
        <v>23</v>
      </c>
      <c r="D25" s="1619">
        <f>D26+D29+D31+D36</f>
        <v>87765.9</v>
      </c>
      <c r="E25" s="1619">
        <f>E26+E29+E31+E36</f>
        <v>87765.9</v>
      </c>
      <c r="F25" s="1619">
        <f t="shared" si="3"/>
        <v>100</v>
      </c>
      <c r="G25" s="1870"/>
      <c r="H25" s="1619">
        <f>E25</f>
        <v>87765.9</v>
      </c>
      <c r="I25" s="1619">
        <f t="shared" si="2"/>
        <v>100</v>
      </c>
      <c r="J25" s="1871"/>
    </row>
    <row r="26" spans="1:10" ht="112.5" x14ac:dyDescent="0.25">
      <c r="A26" s="1620" t="s">
        <v>25</v>
      </c>
      <c r="B26" s="468" t="s">
        <v>1946</v>
      </c>
      <c r="C26" s="1627" t="s">
        <v>23</v>
      </c>
      <c r="D26" s="1631">
        <f>D27+D28</f>
        <v>83490.899999999994</v>
      </c>
      <c r="E26" s="1631">
        <f>E27+E28</f>
        <v>83490.899999999994</v>
      </c>
      <c r="F26" s="1631">
        <f>E26*100/D26</f>
        <v>100</v>
      </c>
      <c r="G26" s="472" t="s">
        <v>702</v>
      </c>
      <c r="H26" s="1631">
        <f>H27+H28</f>
        <v>83490.899999999994</v>
      </c>
      <c r="I26" s="1631">
        <f t="shared" si="2"/>
        <v>100</v>
      </c>
      <c r="J26" s="421"/>
    </row>
    <row r="27" spans="1:10" ht="195" hidden="1" customHeight="1" x14ac:dyDescent="0.25">
      <c r="A27" s="1620" t="s">
        <v>282</v>
      </c>
      <c r="B27" s="486" t="s">
        <v>1947</v>
      </c>
      <c r="C27" s="1627" t="s">
        <v>23</v>
      </c>
      <c r="D27" s="1631">
        <v>0</v>
      </c>
      <c r="E27" s="1631">
        <v>0</v>
      </c>
      <c r="F27" s="1631">
        <v>0</v>
      </c>
      <c r="G27" s="472"/>
      <c r="H27" s="1631">
        <f t="shared" si="2"/>
        <v>0</v>
      </c>
      <c r="I27" s="1631">
        <v>0</v>
      </c>
      <c r="J27" s="472" t="s">
        <v>1948</v>
      </c>
    </row>
    <row r="28" spans="1:10" ht="176.25" customHeight="1" x14ac:dyDescent="0.25">
      <c r="A28" s="1620" t="s">
        <v>282</v>
      </c>
      <c r="B28" s="1621" t="s">
        <v>2541</v>
      </c>
      <c r="C28" s="1627" t="s">
        <v>23</v>
      </c>
      <c r="D28" s="1631">
        <v>83490.899999999994</v>
      </c>
      <c r="E28" s="1631">
        <v>83490.899999999994</v>
      </c>
      <c r="F28" s="1631">
        <f>E28*100/D28</f>
        <v>100</v>
      </c>
      <c r="G28" s="472" t="s">
        <v>1949</v>
      </c>
      <c r="H28" s="1631">
        <v>83490.899999999994</v>
      </c>
      <c r="I28" s="1631">
        <f t="shared" si="2"/>
        <v>100</v>
      </c>
      <c r="J28" s="1623"/>
    </row>
    <row r="29" spans="1:10" ht="100.5" customHeight="1" x14ac:dyDescent="0.25">
      <c r="A29" s="1620" t="s">
        <v>35</v>
      </c>
      <c r="B29" s="1621" t="s">
        <v>2542</v>
      </c>
      <c r="C29" s="1627" t="s">
        <v>23</v>
      </c>
      <c r="D29" s="1631">
        <f>D30</f>
        <v>510</v>
      </c>
      <c r="E29" s="1631">
        <f>E30</f>
        <v>510</v>
      </c>
      <c r="F29" s="1631">
        <f>E29*100/D29</f>
        <v>100</v>
      </c>
      <c r="G29" s="472" t="s">
        <v>806</v>
      </c>
      <c r="H29" s="1631">
        <f t="shared" si="2"/>
        <v>510</v>
      </c>
      <c r="I29" s="1631">
        <f t="shared" si="2"/>
        <v>100</v>
      </c>
      <c r="J29" s="472"/>
    </row>
    <row r="30" spans="1:10" ht="180" customHeight="1" x14ac:dyDescent="0.25">
      <c r="A30" s="1620" t="s">
        <v>285</v>
      </c>
      <c r="B30" s="1621" t="s">
        <v>2543</v>
      </c>
      <c r="C30" s="1627" t="s">
        <v>23</v>
      </c>
      <c r="D30" s="1631">
        <v>510</v>
      </c>
      <c r="E30" s="1631">
        <v>510</v>
      </c>
      <c r="F30" s="1631">
        <f>E30*100/D30</f>
        <v>100</v>
      </c>
      <c r="G30" s="472" t="s">
        <v>2381</v>
      </c>
      <c r="H30" s="1631">
        <f t="shared" si="2"/>
        <v>510</v>
      </c>
      <c r="I30" s="1631">
        <f t="shared" si="2"/>
        <v>100</v>
      </c>
      <c r="J30" s="472"/>
    </row>
    <row r="31" spans="1:10" ht="106.5" customHeight="1" x14ac:dyDescent="0.25">
      <c r="A31" s="473" t="s">
        <v>36</v>
      </c>
      <c r="B31" s="486" t="s">
        <v>2544</v>
      </c>
      <c r="C31" s="1627" t="s">
        <v>23</v>
      </c>
      <c r="D31" s="1631">
        <v>3181.42</v>
      </c>
      <c r="E31" s="1631">
        <v>3181.42</v>
      </c>
      <c r="F31" s="1631">
        <f>E31*100/D31</f>
        <v>100</v>
      </c>
      <c r="G31" s="1630" t="s">
        <v>1950</v>
      </c>
      <c r="H31" s="1631">
        <f>E31</f>
        <v>3181.42</v>
      </c>
      <c r="I31" s="1631">
        <f>H31/D31*100</f>
        <v>100</v>
      </c>
      <c r="J31" s="1623"/>
    </row>
    <row r="32" spans="1:10" ht="101.25" customHeight="1" x14ac:dyDescent="0.25">
      <c r="A32" s="473" t="s">
        <v>37</v>
      </c>
      <c r="B32" s="486" t="s">
        <v>2545</v>
      </c>
      <c r="C32" s="1627" t="s">
        <v>23</v>
      </c>
      <c r="D32" s="1631">
        <v>3181.42</v>
      </c>
      <c r="E32" s="1631">
        <v>3181.42</v>
      </c>
      <c r="F32" s="1631">
        <f>E32*100/D32</f>
        <v>100</v>
      </c>
      <c r="G32" s="489" t="s">
        <v>2382</v>
      </c>
      <c r="H32" s="1631">
        <f t="shared" si="2"/>
        <v>3181.42</v>
      </c>
      <c r="I32" s="1631">
        <f>H32/D32*100</f>
        <v>100</v>
      </c>
      <c r="J32" s="1623"/>
    </row>
    <row r="33" spans="1:10" ht="21.75" customHeight="1" x14ac:dyDescent="0.25">
      <c r="A33" s="1913" t="s">
        <v>62</v>
      </c>
      <c r="B33" s="1874" t="s">
        <v>2548</v>
      </c>
      <c r="C33" s="1769" t="s">
        <v>18</v>
      </c>
      <c r="D33" s="1768">
        <f>D34+D35+D36</f>
        <v>1696.48</v>
      </c>
      <c r="E33" s="1768">
        <f>E34+E35+E36</f>
        <v>1696.48</v>
      </c>
      <c r="F33" s="1768">
        <f t="shared" ref="F33:F36" si="4">E33*100/D33</f>
        <v>100</v>
      </c>
      <c r="G33" s="1914" t="s">
        <v>2463</v>
      </c>
      <c r="H33" s="1768">
        <f>E33</f>
        <v>1696.48</v>
      </c>
      <c r="I33" s="1768">
        <f>H33/D33*100</f>
        <v>100</v>
      </c>
      <c r="J33" s="1858"/>
    </row>
    <row r="34" spans="1:10" ht="94.5" customHeight="1" x14ac:dyDescent="0.25">
      <c r="A34" s="1913"/>
      <c r="B34" s="1874"/>
      <c r="C34" s="1769" t="s">
        <v>289</v>
      </c>
      <c r="D34" s="1768">
        <v>601</v>
      </c>
      <c r="E34" s="1768">
        <v>601</v>
      </c>
      <c r="F34" s="1768">
        <f t="shared" si="4"/>
        <v>100</v>
      </c>
      <c r="G34" s="1914"/>
      <c r="H34" s="1768">
        <f t="shared" si="2"/>
        <v>601</v>
      </c>
      <c r="I34" s="1768">
        <f t="shared" ref="I34:I36" si="5">H34/D34*100</f>
        <v>100</v>
      </c>
      <c r="J34" s="1858"/>
    </row>
    <row r="35" spans="1:10" ht="78.75" customHeight="1" x14ac:dyDescent="0.25">
      <c r="A35" s="1913"/>
      <c r="B35" s="1874" t="s">
        <v>2649</v>
      </c>
      <c r="C35" s="1769" t="s">
        <v>19</v>
      </c>
      <c r="D35" s="1768">
        <v>511.9</v>
      </c>
      <c r="E35" s="1768">
        <v>511.9</v>
      </c>
      <c r="F35" s="1768">
        <f t="shared" si="4"/>
        <v>100</v>
      </c>
      <c r="G35" s="1915"/>
      <c r="H35" s="1768">
        <f t="shared" si="2"/>
        <v>511.9</v>
      </c>
      <c r="I35" s="1768">
        <f t="shared" si="5"/>
        <v>100</v>
      </c>
      <c r="J35" s="1858"/>
    </row>
    <row r="36" spans="1:10" ht="99" customHeight="1" x14ac:dyDescent="0.25">
      <c r="A36" s="1913"/>
      <c r="B36" s="1874"/>
      <c r="C36" s="1769" t="s">
        <v>23</v>
      </c>
      <c r="D36" s="1768">
        <v>583.58000000000004</v>
      </c>
      <c r="E36" s="1768">
        <v>583.58000000000004</v>
      </c>
      <c r="F36" s="1768">
        <f t="shared" si="4"/>
        <v>100</v>
      </c>
      <c r="G36" s="1915"/>
      <c r="H36" s="1768">
        <f t="shared" si="2"/>
        <v>583.58000000000004</v>
      </c>
      <c r="I36" s="1768">
        <f t="shared" si="5"/>
        <v>100</v>
      </c>
      <c r="J36" s="1858"/>
    </row>
    <row r="37" spans="1:10" ht="21.75" customHeight="1" x14ac:dyDescent="0.25">
      <c r="A37" s="1877"/>
      <c r="B37" s="1877" t="s">
        <v>85</v>
      </c>
      <c r="C37" s="1770" t="s">
        <v>18</v>
      </c>
      <c r="D37" s="1767">
        <f t="shared" ref="D37:E40" si="6">D22</f>
        <v>88878.799999999988</v>
      </c>
      <c r="E37" s="1767">
        <f t="shared" si="6"/>
        <v>88878.799999999988</v>
      </c>
      <c r="F37" s="1767">
        <f>E37*100/D37</f>
        <v>99.999999999999986</v>
      </c>
      <c r="G37" s="1870"/>
      <c r="H37" s="1767">
        <f>E37</f>
        <v>88878.799999999988</v>
      </c>
      <c r="I37" s="1767">
        <f>F37</f>
        <v>99.999999999999986</v>
      </c>
      <c r="J37" s="1911"/>
    </row>
    <row r="38" spans="1:10" ht="72.75" customHeight="1" x14ac:dyDescent="0.25">
      <c r="A38" s="1877"/>
      <c r="B38" s="1877"/>
      <c r="C38" s="1770" t="s">
        <v>289</v>
      </c>
      <c r="D38" s="1767">
        <f t="shared" si="6"/>
        <v>601</v>
      </c>
      <c r="E38" s="1767">
        <f t="shared" si="6"/>
        <v>601</v>
      </c>
      <c r="F38" s="1767">
        <f t="shared" ref="F38:F40" si="7">E38*100/D38</f>
        <v>100</v>
      </c>
      <c r="G38" s="1870"/>
      <c r="H38" s="1767">
        <f>E38</f>
        <v>601</v>
      </c>
      <c r="I38" s="1767">
        <f t="shared" ref="I38:I40" si="8">F38</f>
        <v>100</v>
      </c>
      <c r="J38" s="1911"/>
    </row>
    <row r="39" spans="1:10" ht="83.25" customHeight="1" x14ac:dyDescent="0.25">
      <c r="A39" s="1877"/>
      <c r="B39" s="1877"/>
      <c r="C39" s="1770" t="s">
        <v>19</v>
      </c>
      <c r="D39" s="1767">
        <f t="shared" si="6"/>
        <v>511.9</v>
      </c>
      <c r="E39" s="1767">
        <f t="shared" si="6"/>
        <v>511.9</v>
      </c>
      <c r="F39" s="1767">
        <f t="shared" si="7"/>
        <v>100</v>
      </c>
      <c r="G39" s="1870"/>
      <c r="H39" s="1767">
        <f t="shared" ref="H39:H40" si="9">E39</f>
        <v>511.9</v>
      </c>
      <c r="I39" s="1767">
        <f t="shared" si="8"/>
        <v>100</v>
      </c>
      <c r="J39" s="1911"/>
    </row>
    <row r="40" spans="1:10" ht="95.25" customHeight="1" x14ac:dyDescent="0.25">
      <c r="A40" s="1877"/>
      <c r="B40" s="1877"/>
      <c r="C40" s="1770" t="s">
        <v>23</v>
      </c>
      <c r="D40" s="1767">
        <f t="shared" si="6"/>
        <v>87765.9</v>
      </c>
      <c r="E40" s="1767">
        <f t="shared" si="6"/>
        <v>87765.9</v>
      </c>
      <c r="F40" s="1767">
        <f t="shared" si="7"/>
        <v>100</v>
      </c>
      <c r="G40" s="1870"/>
      <c r="H40" s="1767">
        <f t="shared" si="9"/>
        <v>87765.9</v>
      </c>
      <c r="I40" s="1767">
        <f t="shared" si="8"/>
        <v>100</v>
      </c>
      <c r="J40" s="1911"/>
    </row>
    <row r="41" spans="1:10" ht="22.5" customHeight="1" x14ac:dyDescent="0.25">
      <c r="A41" s="485"/>
      <c r="B41" s="1877" t="s">
        <v>716</v>
      </c>
      <c r="C41" s="1877"/>
      <c r="D41" s="1877"/>
      <c r="E41" s="1877"/>
      <c r="F41" s="1877"/>
      <c r="G41" s="1877"/>
      <c r="H41" s="1877"/>
      <c r="I41" s="1877"/>
      <c r="J41" s="1877"/>
    </row>
    <row r="42" spans="1:10" s="45" customFormat="1" ht="19.5" customHeight="1" x14ac:dyDescent="0.3">
      <c r="A42" s="1868" t="s">
        <v>10</v>
      </c>
      <c r="B42" s="1878" t="s">
        <v>2546</v>
      </c>
      <c r="C42" s="1625" t="s">
        <v>18</v>
      </c>
      <c r="D42" s="1619">
        <f>D43+D45+D44</f>
        <v>129828.19999999998</v>
      </c>
      <c r="E42" s="1619">
        <f>E43+E44+E45</f>
        <v>129828.2</v>
      </c>
      <c r="F42" s="1619">
        <f>E42*100/D42</f>
        <v>100.00000000000001</v>
      </c>
      <c r="G42" s="1870"/>
      <c r="H42" s="1619">
        <f>E42</f>
        <v>129828.2</v>
      </c>
      <c r="I42" s="1619">
        <f>F42</f>
        <v>100.00000000000001</v>
      </c>
      <c r="J42" s="1879"/>
    </row>
    <row r="43" spans="1:10" s="45" customFormat="1" ht="59.25" customHeight="1" x14ac:dyDescent="0.3">
      <c r="A43" s="1868"/>
      <c r="B43" s="1878"/>
      <c r="C43" s="1625" t="s">
        <v>289</v>
      </c>
      <c r="D43" s="1619">
        <f>D47</f>
        <v>2055.8999999999996</v>
      </c>
      <c r="E43" s="1619">
        <f>E47</f>
        <v>2055.8999999999996</v>
      </c>
      <c r="F43" s="1619">
        <f>E43*100/D43</f>
        <v>100</v>
      </c>
      <c r="G43" s="1870"/>
      <c r="H43" s="1619">
        <f t="shared" ref="H43:I58" si="10">E43</f>
        <v>2055.8999999999996</v>
      </c>
      <c r="I43" s="1619">
        <f>F43</f>
        <v>100</v>
      </c>
      <c r="J43" s="1879"/>
    </row>
    <row r="44" spans="1:10" s="45" customFormat="1" ht="72.75" customHeight="1" x14ac:dyDescent="0.3">
      <c r="A44" s="1868"/>
      <c r="B44" s="1878"/>
      <c r="C44" s="1625" t="s">
        <v>19</v>
      </c>
      <c r="D44" s="1619">
        <f>D48</f>
        <v>1751.4</v>
      </c>
      <c r="E44" s="1619">
        <f>E48</f>
        <v>1751.4</v>
      </c>
      <c r="F44" s="1619">
        <f>E44*100/D44</f>
        <v>100</v>
      </c>
      <c r="G44" s="1870"/>
      <c r="H44" s="1619">
        <f>E44</f>
        <v>1751.4</v>
      </c>
      <c r="I44" s="1619">
        <f>F44</f>
        <v>100</v>
      </c>
      <c r="J44" s="1879"/>
    </row>
    <row r="45" spans="1:10" s="45" customFormat="1" ht="95.25" customHeight="1" x14ac:dyDescent="0.3">
      <c r="A45" s="1868"/>
      <c r="B45" s="1878"/>
      <c r="C45" s="1625" t="s">
        <v>23</v>
      </c>
      <c r="D45" s="1619">
        <f>D49+D58+D64</f>
        <v>126020.9</v>
      </c>
      <c r="E45" s="1619">
        <f>E49+E58+E64</f>
        <v>126020.9</v>
      </c>
      <c r="F45" s="1619">
        <f t="shared" ref="F45:F55" si="11">E45*100/D45</f>
        <v>100</v>
      </c>
      <c r="G45" s="1870"/>
      <c r="H45" s="1619">
        <f t="shared" si="10"/>
        <v>126020.9</v>
      </c>
      <c r="I45" s="1619">
        <f t="shared" si="10"/>
        <v>100</v>
      </c>
      <c r="J45" s="1879"/>
    </row>
    <row r="46" spans="1:10" ht="17.25" customHeight="1" x14ac:dyDescent="0.25">
      <c r="A46" s="1883" t="s">
        <v>25</v>
      </c>
      <c r="B46" s="1880" t="s">
        <v>1951</v>
      </c>
      <c r="C46" s="1627" t="s">
        <v>18</v>
      </c>
      <c r="D46" s="1631">
        <f>D50+D54</f>
        <v>5803.7999999999993</v>
      </c>
      <c r="E46" s="1631">
        <f>E47+E48+E49</f>
        <v>5803.7999999999993</v>
      </c>
      <c r="F46" s="1631">
        <f t="shared" si="11"/>
        <v>99.999999999999986</v>
      </c>
      <c r="G46" s="1886" t="s">
        <v>700</v>
      </c>
      <c r="H46" s="1631">
        <f t="shared" si="10"/>
        <v>5803.7999999999993</v>
      </c>
      <c r="I46" s="1631">
        <f t="shared" si="10"/>
        <v>99.999999999999986</v>
      </c>
      <c r="J46" s="1889"/>
    </row>
    <row r="47" spans="1:10" ht="58.5" customHeight="1" x14ac:dyDescent="0.25">
      <c r="A47" s="1884"/>
      <c r="B47" s="1881"/>
      <c r="C47" s="1627" t="s">
        <v>289</v>
      </c>
      <c r="D47" s="1631">
        <f>D51+D55</f>
        <v>2055.8999999999996</v>
      </c>
      <c r="E47" s="1631">
        <f>E51+E55</f>
        <v>2055.8999999999996</v>
      </c>
      <c r="F47" s="1631">
        <f t="shared" si="11"/>
        <v>100</v>
      </c>
      <c r="G47" s="1887"/>
      <c r="H47" s="1631">
        <f t="shared" si="10"/>
        <v>2055.8999999999996</v>
      </c>
      <c r="I47" s="1631">
        <f t="shared" si="10"/>
        <v>100</v>
      </c>
      <c r="J47" s="1890"/>
    </row>
    <row r="48" spans="1:10" ht="77.25" customHeight="1" x14ac:dyDescent="0.25">
      <c r="A48" s="1884"/>
      <c r="B48" s="1881"/>
      <c r="C48" s="1627" t="s">
        <v>19</v>
      </c>
      <c r="D48" s="1631">
        <f>D52+D56</f>
        <v>1751.4</v>
      </c>
      <c r="E48" s="1631">
        <f>E52+E56</f>
        <v>1751.4</v>
      </c>
      <c r="F48" s="1631">
        <f t="shared" si="11"/>
        <v>100</v>
      </c>
      <c r="G48" s="1887"/>
      <c r="H48" s="1631">
        <f>E48</f>
        <v>1751.4</v>
      </c>
      <c r="I48" s="1631">
        <f t="shared" si="10"/>
        <v>100</v>
      </c>
      <c r="J48" s="1890"/>
    </row>
    <row r="49" spans="1:14" ht="97.5" customHeight="1" x14ac:dyDescent="0.25">
      <c r="A49" s="1885"/>
      <c r="B49" s="1882"/>
      <c r="C49" s="1627" t="s">
        <v>23</v>
      </c>
      <c r="D49" s="1631">
        <f>D53+D57</f>
        <v>1996.5</v>
      </c>
      <c r="E49" s="1631">
        <f>E53+E57</f>
        <v>1996.5</v>
      </c>
      <c r="F49" s="1631">
        <f t="shared" si="11"/>
        <v>100</v>
      </c>
      <c r="G49" s="1888"/>
      <c r="H49" s="1631">
        <f t="shared" si="10"/>
        <v>1996.5</v>
      </c>
      <c r="I49" s="1631">
        <f t="shared" si="10"/>
        <v>100</v>
      </c>
      <c r="J49" s="1891"/>
    </row>
    <row r="50" spans="1:14" ht="22.5" customHeight="1" x14ac:dyDescent="0.25">
      <c r="A50" s="1873" t="s">
        <v>282</v>
      </c>
      <c r="B50" s="1874" t="s">
        <v>1952</v>
      </c>
      <c r="C50" s="1627" t="s">
        <v>18</v>
      </c>
      <c r="D50" s="1631">
        <f>D51+D52+D53</f>
        <v>3363.7999999999997</v>
      </c>
      <c r="E50" s="1631">
        <f>E51+E52+E53</f>
        <v>3363.7999999999997</v>
      </c>
      <c r="F50" s="1631">
        <f t="shared" si="11"/>
        <v>100.00000000000001</v>
      </c>
      <c r="G50" s="1875" t="s">
        <v>1953</v>
      </c>
      <c r="H50" s="1631">
        <f t="shared" si="10"/>
        <v>3363.7999999999997</v>
      </c>
      <c r="I50" s="1631">
        <f>F50</f>
        <v>100.00000000000001</v>
      </c>
      <c r="J50" s="1876"/>
    </row>
    <row r="51" spans="1:14" ht="59.25" customHeight="1" x14ac:dyDescent="0.25">
      <c r="A51" s="1873"/>
      <c r="B51" s="1874"/>
      <c r="C51" s="1627" t="s">
        <v>289</v>
      </c>
      <c r="D51" s="1631">
        <v>1191.5999999999999</v>
      </c>
      <c r="E51" s="1631">
        <v>1191.5999999999999</v>
      </c>
      <c r="F51" s="1631">
        <f t="shared" si="11"/>
        <v>100</v>
      </c>
      <c r="G51" s="1875"/>
      <c r="H51" s="1631">
        <f t="shared" si="10"/>
        <v>1191.5999999999999</v>
      </c>
      <c r="I51" s="1631">
        <f>F51</f>
        <v>100</v>
      </c>
      <c r="J51" s="1876"/>
    </row>
    <row r="52" spans="1:14" ht="77.25" customHeight="1" x14ac:dyDescent="0.25">
      <c r="A52" s="1873"/>
      <c r="B52" s="1874"/>
      <c r="C52" s="1627" t="s">
        <v>19</v>
      </c>
      <c r="D52" s="1631">
        <v>1015.1</v>
      </c>
      <c r="E52" s="1631">
        <v>1015.1</v>
      </c>
      <c r="F52" s="1631">
        <f t="shared" si="11"/>
        <v>100</v>
      </c>
      <c r="G52" s="1875"/>
      <c r="H52" s="1631">
        <f t="shared" si="10"/>
        <v>1015.1</v>
      </c>
      <c r="I52" s="1631">
        <f>F52</f>
        <v>100</v>
      </c>
      <c r="J52" s="1876"/>
    </row>
    <row r="53" spans="1:14" ht="96.75" customHeight="1" x14ac:dyDescent="0.25">
      <c r="A53" s="1873"/>
      <c r="B53" s="1874"/>
      <c r="C53" s="1627" t="s">
        <v>23</v>
      </c>
      <c r="D53" s="1631">
        <v>1157.0999999999999</v>
      </c>
      <c r="E53" s="1631">
        <v>1157.0999999999999</v>
      </c>
      <c r="F53" s="1631">
        <f t="shared" si="11"/>
        <v>100</v>
      </c>
      <c r="G53" s="1875"/>
      <c r="H53" s="1631">
        <f t="shared" si="10"/>
        <v>1157.0999999999999</v>
      </c>
      <c r="I53" s="1631">
        <f>F53</f>
        <v>100</v>
      </c>
      <c r="J53" s="1876"/>
    </row>
    <row r="54" spans="1:14" ht="27" customHeight="1" x14ac:dyDescent="0.25">
      <c r="A54" s="1873" t="s">
        <v>283</v>
      </c>
      <c r="B54" s="1894" t="s">
        <v>1954</v>
      </c>
      <c r="C54" s="490" t="s">
        <v>18</v>
      </c>
      <c r="D54" s="1631">
        <f>D55+D57+D56</f>
        <v>2440</v>
      </c>
      <c r="E54" s="1631">
        <f>E55+E56+E57</f>
        <v>2440</v>
      </c>
      <c r="F54" s="1631">
        <f t="shared" si="11"/>
        <v>100</v>
      </c>
      <c r="G54" s="1895" t="s">
        <v>1955</v>
      </c>
      <c r="H54" s="1631">
        <f t="shared" si="10"/>
        <v>2440</v>
      </c>
      <c r="I54" s="1631">
        <f t="shared" si="10"/>
        <v>100</v>
      </c>
      <c r="J54" s="1876"/>
    </row>
    <row r="55" spans="1:14" ht="57" customHeight="1" x14ac:dyDescent="0.25">
      <c r="A55" s="1873"/>
      <c r="B55" s="1894"/>
      <c r="C55" s="1627" t="s">
        <v>289</v>
      </c>
      <c r="D55" s="1631">
        <v>864.3</v>
      </c>
      <c r="E55" s="1631">
        <v>864.3</v>
      </c>
      <c r="F55" s="1631">
        <f t="shared" si="11"/>
        <v>100</v>
      </c>
      <c r="G55" s="1895"/>
      <c r="H55" s="1631">
        <f t="shared" si="10"/>
        <v>864.3</v>
      </c>
      <c r="I55" s="1631">
        <f t="shared" si="10"/>
        <v>100</v>
      </c>
      <c r="J55" s="1876"/>
    </row>
    <row r="56" spans="1:14" ht="78" customHeight="1" x14ac:dyDescent="0.25">
      <c r="A56" s="1873"/>
      <c r="B56" s="1894"/>
      <c r="C56" s="1627" t="s">
        <v>19</v>
      </c>
      <c r="D56" s="1631">
        <v>736.3</v>
      </c>
      <c r="E56" s="1631">
        <v>736.3</v>
      </c>
      <c r="F56" s="1631">
        <f>E56*100/D56</f>
        <v>100</v>
      </c>
      <c r="G56" s="1895"/>
      <c r="H56" s="1631">
        <f>E56</f>
        <v>736.3</v>
      </c>
      <c r="I56" s="1631">
        <f>F56</f>
        <v>100</v>
      </c>
      <c r="J56" s="1876"/>
    </row>
    <row r="57" spans="1:14" ht="95.25" customHeight="1" x14ac:dyDescent="0.25">
      <c r="A57" s="1873"/>
      <c r="B57" s="1894"/>
      <c r="C57" s="1627" t="s">
        <v>23</v>
      </c>
      <c r="D57" s="1631">
        <v>839.4</v>
      </c>
      <c r="E57" s="1631">
        <v>839.4</v>
      </c>
      <c r="F57" s="1631">
        <f>E57*100/D57</f>
        <v>100</v>
      </c>
      <c r="G57" s="1895"/>
      <c r="H57" s="1631">
        <f t="shared" si="10"/>
        <v>839.4</v>
      </c>
      <c r="I57" s="1631">
        <f t="shared" si="10"/>
        <v>100</v>
      </c>
      <c r="J57" s="1876"/>
    </row>
    <row r="58" spans="1:14" s="43" customFormat="1" ht="93.75" x14ac:dyDescent="0.3">
      <c r="A58" s="1620" t="s">
        <v>35</v>
      </c>
      <c r="B58" s="468" t="s">
        <v>1956</v>
      </c>
      <c r="C58" s="1627" t="s">
        <v>23</v>
      </c>
      <c r="D58" s="1631">
        <f>D59+D60</f>
        <v>109096</v>
      </c>
      <c r="E58" s="1631">
        <f>E59+E60</f>
        <v>109096</v>
      </c>
      <c r="F58" s="1631">
        <f t="shared" ref="F58:F86" si="12">E58*100/D58</f>
        <v>100</v>
      </c>
      <c r="G58" s="489" t="s">
        <v>1957</v>
      </c>
      <c r="H58" s="1631">
        <f t="shared" si="10"/>
        <v>109096</v>
      </c>
      <c r="I58" s="1631">
        <f t="shared" si="10"/>
        <v>100</v>
      </c>
      <c r="J58" s="1623"/>
    </row>
    <row r="59" spans="1:14" ht="116.25" customHeight="1" x14ac:dyDescent="0.25">
      <c r="A59" s="1620" t="s">
        <v>285</v>
      </c>
      <c r="B59" s="486" t="s">
        <v>1958</v>
      </c>
      <c r="C59" s="1627" t="s">
        <v>23</v>
      </c>
      <c r="D59" s="1631">
        <v>72000</v>
      </c>
      <c r="E59" s="1631">
        <v>72000</v>
      </c>
      <c r="F59" s="1631">
        <f>E59*100/D59</f>
        <v>100</v>
      </c>
      <c r="G59" s="472" t="s">
        <v>807</v>
      </c>
      <c r="H59" s="1631">
        <f t="shared" ref="H59:I77" si="13">E59</f>
        <v>72000</v>
      </c>
      <c r="I59" s="1631">
        <f t="shared" si="13"/>
        <v>100</v>
      </c>
      <c r="J59" s="1623"/>
    </row>
    <row r="60" spans="1:14" ht="136.5" customHeight="1" x14ac:dyDescent="0.25">
      <c r="A60" s="1620" t="s">
        <v>287</v>
      </c>
      <c r="B60" s="486" t="s">
        <v>1959</v>
      </c>
      <c r="C60" s="1627" t="s">
        <v>23</v>
      </c>
      <c r="D60" s="1631">
        <v>37096</v>
      </c>
      <c r="E60" s="1631">
        <v>37096</v>
      </c>
      <c r="F60" s="1631">
        <f t="shared" ref="F60" si="14">E60*100/D60</f>
        <v>100</v>
      </c>
      <c r="G60" s="472" t="s">
        <v>1960</v>
      </c>
      <c r="H60" s="1631">
        <f t="shared" si="13"/>
        <v>37096</v>
      </c>
      <c r="I60" s="1631">
        <f t="shared" si="13"/>
        <v>100</v>
      </c>
      <c r="J60" s="1623"/>
    </row>
    <row r="61" spans="1:14" ht="94.5" customHeight="1" x14ac:dyDescent="0.25">
      <c r="A61" s="473" t="s">
        <v>36</v>
      </c>
      <c r="B61" s="486" t="s">
        <v>2547</v>
      </c>
      <c r="C61" s="1627" t="s">
        <v>23</v>
      </c>
      <c r="D61" s="1631">
        <v>0</v>
      </c>
      <c r="E61" s="1631">
        <v>0</v>
      </c>
      <c r="F61" s="1631">
        <v>0</v>
      </c>
      <c r="G61" s="472"/>
      <c r="H61" s="1631">
        <v>0</v>
      </c>
      <c r="I61" s="1631">
        <v>0</v>
      </c>
      <c r="J61" s="1623" t="s">
        <v>698</v>
      </c>
    </row>
    <row r="62" spans="1:14" ht="94.5" customHeight="1" x14ac:dyDescent="0.25">
      <c r="A62" s="473" t="s">
        <v>37</v>
      </c>
      <c r="B62" s="486" t="s">
        <v>2549</v>
      </c>
      <c r="C62" s="1627" t="s">
        <v>23</v>
      </c>
      <c r="D62" s="1631">
        <v>0</v>
      </c>
      <c r="E62" s="1631">
        <v>0</v>
      </c>
      <c r="F62" s="1631">
        <v>0</v>
      </c>
      <c r="G62" s="472"/>
      <c r="H62" s="1631">
        <v>0</v>
      </c>
      <c r="I62" s="1631">
        <v>0</v>
      </c>
      <c r="J62" s="1623" t="s">
        <v>698</v>
      </c>
    </row>
    <row r="63" spans="1:14" ht="94.5" customHeight="1" x14ac:dyDescent="0.25">
      <c r="A63" s="473" t="s">
        <v>53</v>
      </c>
      <c r="B63" s="486" t="s">
        <v>1961</v>
      </c>
      <c r="C63" s="1627" t="s">
        <v>23</v>
      </c>
      <c r="D63" s="1631">
        <v>0</v>
      </c>
      <c r="E63" s="1631">
        <v>0</v>
      </c>
      <c r="F63" s="1631">
        <v>0</v>
      </c>
      <c r="G63" s="472"/>
      <c r="H63" s="1631">
        <v>0</v>
      </c>
      <c r="I63" s="1631">
        <v>0</v>
      </c>
      <c r="J63" s="1623" t="s">
        <v>698</v>
      </c>
    </row>
    <row r="64" spans="1:14" ht="93.75" x14ac:dyDescent="0.25">
      <c r="A64" s="1620" t="s">
        <v>62</v>
      </c>
      <c r="B64" s="1621" t="s">
        <v>1962</v>
      </c>
      <c r="C64" s="1627" t="s">
        <v>23</v>
      </c>
      <c r="D64" s="1631">
        <f>D65+D66+D67+D68+D69+D70+D71+D72+D73+D74</f>
        <v>14928.4</v>
      </c>
      <c r="E64" s="1631">
        <f>E65+E66+E67+E68+E69+E70+E71+E72+E73+E74</f>
        <v>14928.4</v>
      </c>
      <c r="F64" s="1631">
        <f t="shared" si="12"/>
        <v>100</v>
      </c>
      <c r="G64" s="1623" t="s">
        <v>703</v>
      </c>
      <c r="H64" s="1631">
        <f t="shared" si="13"/>
        <v>14928.4</v>
      </c>
      <c r="I64" s="1631">
        <f t="shared" si="13"/>
        <v>100</v>
      </c>
      <c r="J64" s="1622"/>
      <c r="N64" s="46"/>
    </row>
    <row r="65" spans="1:14" ht="102" customHeight="1" x14ac:dyDescent="0.25">
      <c r="A65" s="1620" t="s">
        <v>63</v>
      </c>
      <c r="B65" s="1621" t="s">
        <v>1963</v>
      </c>
      <c r="C65" s="1627" t="s">
        <v>23</v>
      </c>
      <c r="D65" s="1631">
        <v>550</v>
      </c>
      <c r="E65" s="1631">
        <v>550</v>
      </c>
      <c r="F65" s="1631">
        <f t="shared" si="12"/>
        <v>100</v>
      </c>
      <c r="G65" s="1628" t="s">
        <v>2464</v>
      </c>
      <c r="H65" s="1631">
        <f t="shared" si="13"/>
        <v>550</v>
      </c>
      <c r="I65" s="1631">
        <f>F65</f>
        <v>100</v>
      </c>
      <c r="J65" s="1623"/>
    </row>
    <row r="66" spans="1:14" ht="234.75" customHeight="1" x14ac:dyDescent="0.25">
      <c r="A66" s="1620" t="s">
        <v>2470</v>
      </c>
      <c r="B66" s="1621" t="s">
        <v>1964</v>
      </c>
      <c r="C66" s="1627" t="s">
        <v>23</v>
      </c>
      <c r="D66" s="1631">
        <v>705</v>
      </c>
      <c r="E66" s="1631">
        <v>705</v>
      </c>
      <c r="F66" s="1631">
        <f t="shared" si="12"/>
        <v>100</v>
      </c>
      <c r="G66" s="1628" t="s">
        <v>2465</v>
      </c>
      <c r="H66" s="1631">
        <f t="shared" si="13"/>
        <v>705</v>
      </c>
      <c r="I66" s="1631">
        <f t="shared" si="13"/>
        <v>100</v>
      </c>
      <c r="J66" s="1623"/>
    </row>
    <row r="67" spans="1:14" ht="155.25" customHeight="1" x14ac:dyDescent="0.25">
      <c r="A67" s="1620" t="s">
        <v>2471</v>
      </c>
      <c r="B67" s="1621" t="s">
        <v>1965</v>
      </c>
      <c r="C67" s="1627" t="s">
        <v>23</v>
      </c>
      <c r="D67" s="1631">
        <v>2863.8</v>
      </c>
      <c r="E67" s="1631">
        <v>2863.8</v>
      </c>
      <c r="F67" s="1631">
        <f t="shared" si="12"/>
        <v>100</v>
      </c>
      <c r="G67" s="1622" t="s">
        <v>1966</v>
      </c>
      <c r="H67" s="1631">
        <f>E67</f>
        <v>2863.8</v>
      </c>
      <c r="I67" s="1631">
        <f>F67</f>
        <v>100</v>
      </c>
      <c r="J67" s="1622"/>
    </row>
    <row r="68" spans="1:14" ht="253.5" customHeight="1" x14ac:dyDescent="0.25">
      <c r="A68" s="1620" t="s">
        <v>2472</v>
      </c>
      <c r="B68" s="1621" t="s">
        <v>1967</v>
      </c>
      <c r="C68" s="1627" t="s">
        <v>23</v>
      </c>
      <c r="D68" s="1631">
        <v>5107</v>
      </c>
      <c r="E68" s="1631">
        <v>5107</v>
      </c>
      <c r="F68" s="1631">
        <f t="shared" si="12"/>
        <v>100</v>
      </c>
      <c r="G68" s="1622" t="s">
        <v>1968</v>
      </c>
      <c r="H68" s="1631">
        <f>E68</f>
        <v>5107</v>
      </c>
      <c r="I68" s="1631">
        <f t="shared" si="13"/>
        <v>100</v>
      </c>
      <c r="J68" s="1622"/>
      <c r="N68" s="46"/>
    </row>
    <row r="69" spans="1:14" ht="215.25" customHeight="1" x14ac:dyDescent="0.25">
      <c r="A69" s="1620" t="s">
        <v>648</v>
      </c>
      <c r="B69" s="1621" t="s">
        <v>1969</v>
      </c>
      <c r="C69" s="1627" t="s">
        <v>23</v>
      </c>
      <c r="D69" s="1631">
        <v>567</v>
      </c>
      <c r="E69" s="1631">
        <v>567</v>
      </c>
      <c r="F69" s="1631">
        <f t="shared" si="12"/>
        <v>100</v>
      </c>
      <c r="G69" s="1628" t="s">
        <v>2383</v>
      </c>
      <c r="H69" s="1631">
        <f t="shared" si="13"/>
        <v>567</v>
      </c>
      <c r="I69" s="1631">
        <f t="shared" si="13"/>
        <v>100</v>
      </c>
      <c r="J69" s="1623"/>
    </row>
    <row r="70" spans="1:14" ht="234.75" hidden="1" customHeight="1" x14ac:dyDescent="0.25">
      <c r="A70" s="1620" t="s">
        <v>649</v>
      </c>
      <c r="B70" s="1627" t="s">
        <v>1970</v>
      </c>
      <c r="C70" s="1627" t="s">
        <v>23</v>
      </c>
      <c r="D70" s="1631">
        <v>0</v>
      </c>
      <c r="E70" s="1631">
        <v>0</v>
      </c>
      <c r="F70" s="1631">
        <v>0</v>
      </c>
      <c r="G70" s="1628"/>
      <c r="H70" s="1631">
        <f t="shared" si="13"/>
        <v>0</v>
      </c>
      <c r="I70" s="1631">
        <v>0</v>
      </c>
      <c r="J70" s="1623" t="s">
        <v>694</v>
      </c>
    </row>
    <row r="71" spans="1:14" ht="195" customHeight="1" x14ac:dyDescent="0.25">
      <c r="A71" s="1620" t="s">
        <v>2473</v>
      </c>
      <c r="B71" s="1621" t="s">
        <v>1971</v>
      </c>
      <c r="C71" s="1627" t="s">
        <v>23</v>
      </c>
      <c r="D71" s="1631">
        <v>1850</v>
      </c>
      <c r="E71" s="1631">
        <v>1850</v>
      </c>
      <c r="F71" s="1631">
        <f t="shared" si="12"/>
        <v>100</v>
      </c>
      <c r="G71" s="1628" t="s">
        <v>2384</v>
      </c>
      <c r="H71" s="1631">
        <f>E71</f>
        <v>1850</v>
      </c>
      <c r="I71" s="1631">
        <f>H71/D71*100</f>
        <v>100</v>
      </c>
      <c r="J71" s="1623"/>
    </row>
    <row r="72" spans="1:14" ht="367.5" customHeight="1" x14ac:dyDescent="0.25">
      <c r="A72" s="1620" t="s">
        <v>2474</v>
      </c>
      <c r="B72" s="1621" t="s">
        <v>1972</v>
      </c>
      <c r="C72" s="1627" t="s">
        <v>23</v>
      </c>
      <c r="D72" s="1631">
        <v>2599.4</v>
      </c>
      <c r="E72" s="1631">
        <v>2599.4</v>
      </c>
      <c r="F72" s="1631">
        <f t="shared" si="12"/>
        <v>100</v>
      </c>
      <c r="G72" s="1628" t="s">
        <v>2385</v>
      </c>
      <c r="H72" s="1631">
        <f>E72</f>
        <v>2599.4</v>
      </c>
      <c r="I72" s="1631">
        <f>H72/D72*100</f>
        <v>100</v>
      </c>
      <c r="J72" s="1623"/>
    </row>
    <row r="73" spans="1:14" ht="213" customHeight="1" x14ac:dyDescent="0.25">
      <c r="A73" s="1620" t="s">
        <v>2475</v>
      </c>
      <c r="B73" s="1621" t="s">
        <v>1973</v>
      </c>
      <c r="C73" s="1627" t="s">
        <v>23</v>
      </c>
      <c r="D73" s="1631">
        <v>686.2</v>
      </c>
      <c r="E73" s="1631">
        <v>686.2</v>
      </c>
      <c r="F73" s="1631">
        <f t="shared" si="12"/>
        <v>100</v>
      </c>
      <c r="G73" s="1622" t="s">
        <v>2466</v>
      </c>
      <c r="H73" s="1631">
        <f t="shared" si="13"/>
        <v>686.2</v>
      </c>
      <c r="I73" s="1631">
        <f t="shared" si="13"/>
        <v>100</v>
      </c>
      <c r="J73" s="1622"/>
    </row>
    <row r="74" spans="1:14" ht="93.75" x14ac:dyDescent="0.25">
      <c r="A74" s="1620" t="s">
        <v>2476</v>
      </c>
      <c r="B74" s="1621" t="s">
        <v>1974</v>
      </c>
      <c r="C74" s="1627" t="s">
        <v>23</v>
      </c>
      <c r="D74" s="1631">
        <v>0</v>
      </c>
      <c r="E74" s="1631">
        <v>0</v>
      </c>
      <c r="F74" s="1631">
        <v>0</v>
      </c>
      <c r="G74" s="1628"/>
      <c r="H74" s="1631">
        <v>0</v>
      </c>
      <c r="I74" s="1631">
        <v>0</v>
      </c>
      <c r="J74" s="1622" t="s">
        <v>698</v>
      </c>
    </row>
    <row r="75" spans="1:14" ht="93.75" x14ac:dyDescent="0.25">
      <c r="A75" s="1617" t="s">
        <v>14</v>
      </c>
      <c r="B75" s="1629" t="s">
        <v>2550</v>
      </c>
      <c r="C75" s="493" t="s">
        <v>23</v>
      </c>
      <c r="D75" s="1619">
        <f>D76</f>
        <v>290</v>
      </c>
      <c r="E75" s="1619">
        <f>E76</f>
        <v>290</v>
      </c>
      <c r="F75" s="1619">
        <f t="shared" si="12"/>
        <v>100</v>
      </c>
      <c r="G75" s="1619"/>
      <c r="H75" s="1619">
        <f t="shared" si="13"/>
        <v>290</v>
      </c>
      <c r="I75" s="1619">
        <f t="shared" si="13"/>
        <v>100</v>
      </c>
      <c r="J75" s="484"/>
    </row>
    <row r="76" spans="1:14" ht="135.75" customHeight="1" x14ac:dyDescent="0.25">
      <c r="A76" s="1620" t="s">
        <v>15</v>
      </c>
      <c r="B76" s="1621" t="s">
        <v>1975</v>
      </c>
      <c r="C76" s="1627" t="s">
        <v>23</v>
      </c>
      <c r="D76" s="1631">
        <v>290</v>
      </c>
      <c r="E76" s="1631">
        <v>290</v>
      </c>
      <c r="F76" s="1631">
        <f t="shared" si="12"/>
        <v>100</v>
      </c>
      <c r="G76" s="494" t="s">
        <v>1976</v>
      </c>
      <c r="H76" s="1631">
        <f t="shared" si="13"/>
        <v>290</v>
      </c>
      <c r="I76" s="1631">
        <f t="shared" si="13"/>
        <v>100</v>
      </c>
      <c r="J76" s="1623"/>
    </row>
    <row r="77" spans="1:14" ht="93" customHeight="1" x14ac:dyDescent="0.25">
      <c r="A77" s="1617" t="s">
        <v>16</v>
      </c>
      <c r="B77" s="495" t="s">
        <v>2551</v>
      </c>
      <c r="C77" s="1625" t="s">
        <v>23</v>
      </c>
      <c r="D77" s="1619">
        <f>D78+D85</f>
        <v>266407.5</v>
      </c>
      <c r="E77" s="1619">
        <f>E78+E85</f>
        <v>266407.5</v>
      </c>
      <c r="F77" s="1619">
        <f t="shared" si="12"/>
        <v>100</v>
      </c>
      <c r="G77" s="1619"/>
      <c r="H77" s="1619">
        <f t="shared" si="13"/>
        <v>266407.5</v>
      </c>
      <c r="I77" s="1619">
        <f t="shared" si="13"/>
        <v>100</v>
      </c>
      <c r="J77" s="421"/>
    </row>
    <row r="78" spans="1:14" ht="100.5" customHeight="1" x14ac:dyDescent="0.25">
      <c r="A78" s="1620" t="s">
        <v>20</v>
      </c>
      <c r="B78" s="496" t="s">
        <v>2552</v>
      </c>
      <c r="C78" s="488" t="s">
        <v>23</v>
      </c>
      <c r="D78" s="1631">
        <f>D79+D80+D81+D82+D83+D84</f>
        <v>261057.7</v>
      </c>
      <c r="E78" s="1631">
        <f>E79+E80+E81+E82+E83+E84</f>
        <v>261057.7</v>
      </c>
      <c r="F78" s="1631">
        <f t="shared" si="12"/>
        <v>100</v>
      </c>
      <c r="G78" s="1623" t="s">
        <v>704</v>
      </c>
      <c r="H78" s="1631">
        <f>H79+H80+H81+H82+H83+H84</f>
        <v>261057.7</v>
      </c>
      <c r="I78" s="1631">
        <f t="shared" ref="H78:I92" si="15">F78</f>
        <v>100</v>
      </c>
      <c r="J78" s="1623"/>
    </row>
    <row r="79" spans="1:14" ht="137.25" customHeight="1" x14ac:dyDescent="0.25">
      <c r="A79" s="467" t="s">
        <v>293</v>
      </c>
      <c r="B79" s="487" t="s">
        <v>1977</v>
      </c>
      <c r="C79" s="471" t="s">
        <v>23</v>
      </c>
      <c r="D79" s="469">
        <v>71793.399999999994</v>
      </c>
      <c r="E79" s="469">
        <v>71793.399999999994</v>
      </c>
      <c r="F79" s="469">
        <f t="shared" si="12"/>
        <v>100</v>
      </c>
      <c r="G79" s="472" t="s">
        <v>1944</v>
      </c>
      <c r="H79" s="469">
        <f>E79</f>
        <v>71793.399999999994</v>
      </c>
      <c r="I79" s="469">
        <f t="shared" si="15"/>
        <v>100</v>
      </c>
      <c r="J79" s="458"/>
    </row>
    <row r="80" spans="1:14" ht="135" customHeight="1" x14ac:dyDescent="0.25">
      <c r="A80" s="467" t="s">
        <v>294</v>
      </c>
      <c r="B80" s="487" t="s">
        <v>1978</v>
      </c>
      <c r="C80" s="471" t="s">
        <v>23</v>
      </c>
      <c r="D80" s="469">
        <v>21260</v>
      </c>
      <c r="E80" s="469">
        <v>21260</v>
      </c>
      <c r="F80" s="469">
        <f t="shared" si="12"/>
        <v>100</v>
      </c>
      <c r="G80" s="494" t="s">
        <v>1944</v>
      </c>
      <c r="H80" s="469">
        <f>E80</f>
        <v>21260</v>
      </c>
      <c r="I80" s="469">
        <f t="shared" si="15"/>
        <v>100</v>
      </c>
      <c r="J80" s="458"/>
    </row>
    <row r="81" spans="1:12" ht="235.5" hidden="1" customHeight="1" x14ac:dyDescent="0.25">
      <c r="A81" s="467" t="s">
        <v>295</v>
      </c>
      <c r="B81" s="487" t="s">
        <v>1979</v>
      </c>
      <c r="C81" s="471" t="s">
        <v>23</v>
      </c>
      <c r="D81" s="469">
        <v>0</v>
      </c>
      <c r="E81" s="469">
        <v>0</v>
      </c>
      <c r="F81" s="469">
        <v>0</v>
      </c>
      <c r="G81" s="491"/>
      <c r="H81" s="469">
        <f t="shared" si="15"/>
        <v>0</v>
      </c>
      <c r="I81" s="469">
        <f t="shared" si="15"/>
        <v>0</v>
      </c>
      <c r="J81" s="458" t="s">
        <v>694</v>
      </c>
    </row>
    <row r="82" spans="1:12" ht="137.25" customHeight="1" x14ac:dyDescent="0.25">
      <c r="A82" s="1620" t="s">
        <v>295</v>
      </c>
      <c r="B82" s="1621" t="s">
        <v>1980</v>
      </c>
      <c r="C82" s="1627" t="s">
        <v>23</v>
      </c>
      <c r="D82" s="1631">
        <v>60200</v>
      </c>
      <c r="E82" s="1631">
        <v>60200</v>
      </c>
      <c r="F82" s="1631">
        <f t="shared" si="12"/>
        <v>100</v>
      </c>
      <c r="G82" s="1628" t="s">
        <v>1944</v>
      </c>
      <c r="H82" s="1631">
        <f t="shared" si="15"/>
        <v>60200</v>
      </c>
      <c r="I82" s="1631">
        <f>H82/D82*100</f>
        <v>100</v>
      </c>
      <c r="J82" s="1623"/>
    </row>
    <row r="83" spans="1:12" ht="132.75" customHeight="1" x14ac:dyDescent="0.25">
      <c r="A83" s="1620" t="s">
        <v>296</v>
      </c>
      <c r="B83" s="1621" t="s">
        <v>1981</v>
      </c>
      <c r="C83" s="1627" t="s">
        <v>23</v>
      </c>
      <c r="D83" s="1631">
        <v>107804.3</v>
      </c>
      <c r="E83" s="1631">
        <v>107804.3</v>
      </c>
      <c r="F83" s="1631">
        <f t="shared" si="12"/>
        <v>100</v>
      </c>
      <c r="G83" s="497" t="s">
        <v>1944</v>
      </c>
      <c r="H83" s="1631">
        <f t="shared" si="15"/>
        <v>107804.3</v>
      </c>
      <c r="I83" s="1631">
        <f t="shared" si="15"/>
        <v>100</v>
      </c>
      <c r="J83" s="498"/>
    </row>
    <row r="84" spans="1:12" ht="93.75" x14ac:dyDescent="0.25">
      <c r="A84" s="1620" t="s">
        <v>297</v>
      </c>
      <c r="B84" s="1621" t="s">
        <v>1982</v>
      </c>
      <c r="C84" s="488" t="s">
        <v>23</v>
      </c>
      <c r="D84" s="1631">
        <v>0</v>
      </c>
      <c r="E84" s="1631">
        <v>0</v>
      </c>
      <c r="F84" s="1631">
        <v>0</v>
      </c>
      <c r="G84" s="1635"/>
      <c r="H84" s="1631">
        <f t="shared" si="15"/>
        <v>0</v>
      </c>
      <c r="I84" s="1631">
        <v>0</v>
      </c>
      <c r="J84" s="1623" t="s">
        <v>698</v>
      </c>
    </row>
    <row r="85" spans="1:12" ht="96" customHeight="1" x14ac:dyDescent="0.25">
      <c r="A85" s="1620" t="s">
        <v>298</v>
      </c>
      <c r="B85" s="1621" t="s">
        <v>1983</v>
      </c>
      <c r="C85" s="488" t="s">
        <v>23</v>
      </c>
      <c r="D85" s="1631">
        <f>D86+D87+D88+D89+D90</f>
        <v>5349.8</v>
      </c>
      <c r="E85" s="1631">
        <f>E86+E87+E88+E89+E90</f>
        <v>5349.8</v>
      </c>
      <c r="F85" s="1631">
        <f t="shared" si="12"/>
        <v>100</v>
      </c>
      <c r="G85" s="1623" t="s">
        <v>705</v>
      </c>
      <c r="H85" s="1631">
        <f t="shared" si="15"/>
        <v>5349.8</v>
      </c>
      <c r="I85" s="1631">
        <f t="shared" si="15"/>
        <v>100</v>
      </c>
      <c r="J85" s="1623"/>
    </row>
    <row r="86" spans="1:12" ht="212.25" customHeight="1" x14ac:dyDescent="0.25">
      <c r="A86" s="1620" t="s">
        <v>299</v>
      </c>
      <c r="B86" s="1621" t="s">
        <v>1984</v>
      </c>
      <c r="C86" s="1627" t="s">
        <v>23</v>
      </c>
      <c r="D86" s="1631">
        <v>2350</v>
      </c>
      <c r="E86" s="1631">
        <v>2350</v>
      </c>
      <c r="F86" s="1631">
        <f t="shared" si="12"/>
        <v>100</v>
      </c>
      <c r="G86" s="1622" t="s">
        <v>2467</v>
      </c>
      <c r="H86" s="1631">
        <f t="shared" si="15"/>
        <v>2350</v>
      </c>
      <c r="I86" s="1631">
        <f t="shared" si="15"/>
        <v>100</v>
      </c>
      <c r="J86" s="1622"/>
    </row>
    <row r="87" spans="1:12" ht="98.25" customHeight="1" x14ac:dyDescent="0.25">
      <c r="A87" s="499" t="s">
        <v>300</v>
      </c>
      <c r="B87" s="500" t="s">
        <v>1985</v>
      </c>
      <c r="C87" s="478" t="s">
        <v>23</v>
      </c>
      <c r="D87" s="1631">
        <v>549.79999999999995</v>
      </c>
      <c r="E87" s="1631">
        <v>549.79999999999995</v>
      </c>
      <c r="F87" s="1631">
        <f>E87/D87*100</f>
        <v>100</v>
      </c>
      <c r="G87" s="1634" t="s">
        <v>2386</v>
      </c>
      <c r="H87" s="1631">
        <f t="shared" si="15"/>
        <v>549.79999999999995</v>
      </c>
      <c r="I87" s="1631">
        <f t="shared" si="15"/>
        <v>100</v>
      </c>
      <c r="J87" s="1623"/>
    </row>
    <row r="88" spans="1:12" ht="231" hidden="1" customHeight="1" x14ac:dyDescent="0.25">
      <c r="A88" s="499" t="s">
        <v>301</v>
      </c>
      <c r="B88" s="500" t="s">
        <v>1986</v>
      </c>
      <c r="C88" s="478"/>
      <c r="D88" s="1631">
        <v>0</v>
      </c>
      <c r="E88" s="1631">
        <v>0</v>
      </c>
      <c r="F88" s="1631">
        <v>0</v>
      </c>
      <c r="G88" s="1634"/>
      <c r="H88" s="1631">
        <v>0</v>
      </c>
      <c r="I88" s="1631">
        <v>0</v>
      </c>
      <c r="J88" s="1623" t="s">
        <v>694</v>
      </c>
    </row>
    <row r="89" spans="1:12" ht="93" customHeight="1" x14ac:dyDescent="0.25">
      <c r="A89" s="499" t="s">
        <v>301</v>
      </c>
      <c r="B89" s="500" t="s">
        <v>1987</v>
      </c>
      <c r="C89" s="478" t="s">
        <v>23</v>
      </c>
      <c r="D89" s="1631">
        <v>0</v>
      </c>
      <c r="E89" s="1631">
        <v>0</v>
      </c>
      <c r="F89" s="1631">
        <v>0</v>
      </c>
      <c r="G89" s="1634"/>
      <c r="H89" s="1631">
        <f>E89</f>
        <v>0</v>
      </c>
      <c r="I89" s="1631">
        <v>0</v>
      </c>
      <c r="J89" s="1623" t="s">
        <v>698</v>
      </c>
    </row>
    <row r="90" spans="1:12" ht="214.5" customHeight="1" x14ac:dyDescent="0.25">
      <c r="A90" s="467" t="s">
        <v>302</v>
      </c>
      <c r="B90" s="487" t="s">
        <v>1988</v>
      </c>
      <c r="C90" s="1627" t="s">
        <v>23</v>
      </c>
      <c r="D90" s="469">
        <v>2450</v>
      </c>
      <c r="E90" s="469">
        <v>2450</v>
      </c>
      <c r="F90" s="469">
        <f>E90/D90*100</f>
        <v>100</v>
      </c>
      <c r="G90" s="459" t="s">
        <v>2468</v>
      </c>
      <c r="H90" s="469">
        <f t="shared" si="15"/>
        <v>2450</v>
      </c>
      <c r="I90" s="469">
        <f t="shared" si="15"/>
        <v>100</v>
      </c>
      <c r="J90" s="458"/>
      <c r="L90" s="46"/>
    </row>
    <row r="91" spans="1:12" ht="93.75" hidden="1" x14ac:dyDescent="0.25">
      <c r="A91" s="473" t="s">
        <v>301</v>
      </c>
      <c r="B91" s="496" t="s">
        <v>1989</v>
      </c>
      <c r="C91" s="488" t="s">
        <v>23</v>
      </c>
      <c r="D91" s="501">
        <v>0</v>
      </c>
      <c r="E91" s="501">
        <v>0</v>
      </c>
      <c r="F91" s="502">
        <v>0</v>
      </c>
      <c r="G91" s="494"/>
      <c r="H91" s="475">
        <v>0</v>
      </c>
      <c r="I91" s="503">
        <f t="shared" si="15"/>
        <v>0</v>
      </c>
      <c r="J91" s="458"/>
    </row>
    <row r="92" spans="1:12" ht="99.75" hidden="1" customHeight="1" x14ac:dyDescent="0.25">
      <c r="A92" s="473" t="s">
        <v>302</v>
      </c>
      <c r="B92" s="496" t="s">
        <v>1990</v>
      </c>
      <c r="C92" s="488" t="s">
        <v>23</v>
      </c>
      <c r="D92" s="501">
        <v>0</v>
      </c>
      <c r="E92" s="501">
        <v>0</v>
      </c>
      <c r="F92" s="502">
        <v>0</v>
      </c>
      <c r="G92" s="504"/>
      <c r="H92" s="475">
        <f t="shared" si="15"/>
        <v>0</v>
      </c>
      <c r="I92" s="503">
        <f t="shared" si="15"/>
        <v>0</v>
      </c>
      <c r="J92" s="458"/>
    </row>
    <row r="93" spans="1:12" ht="22.5" customHeight="1" x14ac:dyDescent="0.25">
      <c r="A93" s="1873" t="s">
        <v>143</v>
      </c>
      <c r="B93" s="1896" t="s">
        <v>2553</v>
      </c>
      <c r="C93" s="1625" t="s">
        <v>18</v>
      </c>
      <c r="D93" s="1619">
        <f>D97</f>
        <v>0</v>
      </c>
      <c r="E93" s="1619">
        <f>E97</f>
        <v>0</v>
      </c>
      <c r="F93" s="1619">
        <f>F97</f>
        <v>0</v>
      </c>
      <c r="G93" s="1892"/>
      <c r="H93" s="505">
        <f>H97</f>
        <v>0</v>
      </c>
      <c r="I93" s="506">
        <f>I97</f>
        <v>0</v>
      </c>
      <c r="J93" s="1858"/>
    </row>
    <row r="94" spans="1:12" ht="58.5" customHeight="1" x14ac:dyDescent="0.25">
      <c r="A94" s="1873"/>
      <c r="B94" s="1896"/>
      <c r="C94" s="1625" t="s">
        <v>289</v>
      </c>
      <c r="D94" s="1619">
        <f t="shared" ref="D94:F96" si="16">D98</f>
        <v>0</v>
      </c>
      <c r="E94" s="1619">
        <f t="shared" si="16"/>
        <v>0</v>
      </c>
      <c r="F94" s="1619">
        <f t="shared" si="16"/>
        <v>0</v>
      </c>
      <c r="G94" s="1892"/>
      <c r="H94" s="505">
        <f t="shared" ref="H94:I96" si="17">H98</f>
        <v>0</v>
      </c>
      <c r="I94" s="506">
        <f t="shared" si="17"/>
        <v>0</v>
      </c>
      <c r="J94" s="1858"/>
    </row>
    <row r="95" spans="1:12" ht="81" customHeight="1" x14ac:dyDescent="0.25">
      <c r="A95" s="1873"/>
      <c r="B95" s="1896"/>
      <c r="C95" s="1625" t="s">
        <v>19</v>
      </c>
      <c r="D95" s="1619">
        <f t="shared" si="16"/>
        <v>0</v>
      </c>
      <c r="E95" s="1619">
        <f t="shared" si="16"/>
        <v>0</v>
      </c>
      <c r="F95" s="1619">
        <f t="shared" si="16"/>
        <v>0</v>
      </c>
      <c r="G95" s="1892"/>
      <c r="H95" s="505">
        <f t="shared" si="17"/>
        <v>0</v>
      </c>
      <c r="I95" s="506">
        <f t="shared" si="17"/>
        <v>0</v>
      </c>
      <c r="J95" s="1858"/>
    </row>
    <row r="96" spans="1:12" ht="99.75" customHeight="1" x14ac:dyDescent="0.25">
      <c r="A96" s="1873"/>
      <c r="B96" s="1896"/>
      <c r="C96" s="1625" t="s">
        <v>23</v>
      </c>
      <c r="D96" s="1619">
        <f t="shared" si="16"/>
        <v>0</v>
      </c>
      <c r="E96" s="1619">
        <f t="shared" si="16"/>
        <v>0</v>
      </c>
      <c r="F96" s="1619">
        <f t="shared" si="16"/>
        <v>0</v>
      </c>
      <c r="G96" s="504"/>
      <c r="H96" s="505">
        <f t="shared" si="17"/>
        <v>0</v>
      </c>
      <c r="I96" s="506">
        <f t="shared" si="17"/>
        <v>0</v>
      </c>
      <c r="J96" s="1623"/>
    </row>
    <row r="97" spans="1:10" ht="21.75" customHeight="1" x14ac:dyDescent="0.25">
      <c r="A97" s="1873" t="s">
        <v>335</v>
      </c>
      <c r="B97" s="1874" t="s">
        <v>2554</v>
      </c>
      <c r="C97" s="1627" t="s">
        <v>18</v>
      </c>
      <c r="D97" s="1631">
        <f>D98+D99+D100</f>
        <v>0</v>
      </c>
      <c r="E97" s="1631">
        <f t="shared" ref="E97:F97" si="18">E98+E99+E100</f>
        <v>0</v>
      </c>
      <c r="F97" s="1631">
        <f t="shared" si="18"/>
        <v>0</v>
      </c>
      <c r="G97" s="1892"/>
      <c r="H97" s="1631">
        <f>H98+H99+H100</f>
        <v>0</v>
      </c>
      <c r="I97" s="1631">
        <f>I98+I99+I100</f>
        <v>0</v>
      </c>
      <c r="J97" s="1876" t="s">
        <v>1991</v>
      </c>
    </row>
    <row r="98" spans="1:10" ht="60" customHeight="1" x14ac:dyDescent="0.25">
      <c r="A98" s="1873"/>
      <c r="B98" s="1874"/>
      <c r="C98" s="1627" t="s">
        <v>289</v>
      </c>
      <c r="D98" s="1631">
        <v>0</v>
      </c>
      <c r="E98" s="1631">
        <v>0</v>
      </c>
      <c r="F98" s="1631">
        <v>0</v>
      </c>
      <c r="G98" s="1892"/>
      <c r="H98" s="1631">
        <v>0</v>
      </c>
      <c r="I98" s="1631">
        <v>0</v>
      </c>
      <c r="J98" s="1876"/>
    </row>
    <row r="99" spans="1:10" ht="83.25" customHeight="1" x14ac:dyDescent="0.25">
      <c r="A99" s="1873"/>
      <c r="B99" s="1874"/>
      <c r="C99" s="1627" t="s">
        <v>19</v>
      </c>
      <c r="D99" s="1631">
        <v>0</v>
      </c>
      <c r="E99" s="1631">
        <v>0</v>
      </c>
      <c r="F99" s="1631">
        <v>0</v>
      </c>
      <c r="G99" s="1892"/>
      <c r="H99" s="1631">
        <v>0</v>
      </c>
      <c r="I99" s="1631">
        <v>0</v>
      </c>
      <c r="J99" s="1876"/>
    </row>
    <row r="100" spans="1:10" ht="102" customHeight="1" x14ac:dyDescent="0.25">
      <c r="A100" s="1873"/>
      <c r="B100" s="1874"/>
      <c r="C100" s="1627" t="s">
        <v>23</v>
      </c>
      <c r="D100" s="1631">
        <v>0</v>
      </c>
      <c r="E100" s="1631">
        <v>0</v>
      </c>
      <c r="F100" s="1631">
        <v>0</v>
      </c>
      <c r="G100" s="1892"/>
      <c r="H100" s="1631">
        <v>0</v>
      </c>
      <c r="I100" s="1631">
        <v>0</v>
      </c>
      <c r="J100" s="1876"/>
    </row>
    <row r="101" spans="1:10" ht="17.25" customHeight="1" x14ac:dyDescent="0.25">
      <c r="A101" s="1873" t="s">
        <v>488</v>
      </c>
      <c r="B101" s="1874" t="s">
        <v>2555</v>
      </c>
      <c r="C101" s="1627" t="s">
        <v>18</v>
      </c>
      <c r="D101" s="1631">
        <f>D102+D103+D104</f>
        <v>0</v>
      </c>
      <c r="E101" s="1631">
        <f t="shared" ref="E101:F101" si="19">E102+E103+E104</f>
        <v>0</v>
      </c>
      <c r="F101" s="1631">
        <f t="shared" si="19"/>
        <v>0</v>
      </c>
      <c r="G101" s="1893"/>
      <c r="H101" s="1631">
        <f>H102+H103+H104</f>
        <v>0</v>
      </c>
      <c r="I101" s="1631">
        <f>I102+I103+I104</f>
        <v>0</v>
      </c>
      <c r="J101" s="1876" t="s">
        <v>1991</v>
      </c>
    </row>
    <row r="102" spans="1:10" ht="57" customHeight="1" x14ac:dyDescent="0.25">
      <c r="A102" s="1873"/>
      <c r="B102" s="1874"/>
      <c r="C102" s="1627" t="s">
        <v>289</v>
      </c>
      <c r="D102" s="1631">
        <v>0</v>
      </c>
      <c r="E102" s="1631">
        <v>0</v>
      </c>
      <c r="F102" s="1631">
        <v>0</v>
      </c>
      <c r="G102" s="1893"/>
      <c r="H102" s="1631">
        <v>0</v>
      </c>
      <c r="I102" s="1631">
        <v>0</v>
      </c>
      <c r="J102" s="1876"/>
    </row>
    <row r="103" spans="1:10" ht="75" customHeight="1" x14ac:dyDescent="0.25">
      <c r="A103" s="1873"/>
      <c r="B103" s="1874"/>
      <c r="C103" s="1627" t="s">
        <v>19</v>
      </c>
      <c r="D103" s="1631">
        <v>0</v>
      </c>
      <c r="E103" s="1631">
        <v>0</v>
      </c>
      <c r="F103" s="1631">
        <v>0</v>
      </c>
      <c r="G103" s="1893"/>
      <c r="H103" s="1631">
        <v>0</v>
      </c>
      <c r="I103" s="1631">
        <v>0</v>
      </c>
      <c r="J103" s="1876"/>
    </row>
    <row r="104" spans="1:10" ht="93" customHeight="1" x14ac:dyDescent="0.25">
      <c r="A104" s="1873"/>
      <c r="B104" s="1874"/>
      <c r="C104" s="1627" t="s">
        <v>23</v>
      </c>
      <c r="D104" s="1631">
        <v>0</v>
      </c>
      <c r="E104" s="1631">
        <v>0</v>
      </c>
      <c r="F104" s="1631">
        <v>0</v>
      </c>
      <c r="G104" s="1893"/>
      <c r="H104" s="1631">
        <v>0</v>
      </c>
      <c r="I104" s="1631">
        <v>0</v>
      </c>
      <c r="J104" s="1876"/>
    </row>
    <row r="105" spans="1:10" ht="20.25" customHeight="1" x14ac:dyDescent="0.25">
      <c r="A105" s="1907"/>
      <c r="B105" s="1907" t="s">
        <v>687</v>
      </c>
      <c r="C105" s="311" t="s">
        <v>18</v>
      </c>
      <c r="D105" s="465">
        <f>D108+D106+D107</f>
        <v>396525.70000000007</v>
      </c>
      <c r="E105" s="465">
        <f>E108+E106+E107</f>
        <v>396525.70000000007</v>
      </c>
      <c r="F105" s="465">
        <f>E105*100/D105</f>
        <v>100</v>
      </c>
      <c r="G105" s="1870"/>
      <c r="H105" s="465">
        <f>H108+H106+H107</f>
        <v>396525.70000000007</v>
      </c>
      <c r="I105" s="465">
        <f>H105*100/D105</f>
        <v>100</v>
      </c>
      <c r="J105" s="1902"/>
    </row>
    <row r="106" spans="1:10" ht="57.75" customHeight="1" x14ac:dyDescent="0.25">
      <c r="A106" s="1908"/>
      <c r="B106" s="1908"/>
      <c r="C106" s="311" t="s">
        <v>289</v>
      </c>
      <c r="D106" s="465">
        <f>D43</f>
        <v>2055.8999999999996</v>
      </c>
      <c r="E106" s="465">
        <f>E43</f>
        <v>2055.8999999999996</v>
      </c>
      <c r="F106" s="465">
        <f>E106*100/D106</f>
        <v>100</v>
      </c>
      <c r="G106" s="1870"/>
      <c r="H106" s="465">
        <f t="shared" ref="H106:I108" si="20">E106</f>
        <v>2055.8999999999996</v>
      </c>
      <c r="I106" s="465">
        <f t="shared" si="20"/>
        <v>100</v>
      </c>
      <c r="J106" s="1902"/>
    </row>
    <row r="107" spans="1:10" ht="75.75" customHeight="1" x14ac:dyDescent="0.25">
      <c r="A107" s="1908"/>
      <c r="B107" s="1908"/>
      <c r="C107" s="1163" t="s">
        <v>19</v>
      </c>
      <c r="D107" s="1162">
        <f>D44+D95</f>
        <v>1751.4</v>
      </c>
      <c r="E107" s="1162">
        <f>E44+E95</f>
        <v>1751.4</v>
      </c>
      <c r="F107" s="1162">
        <f>E107*100/D107</f>
        <v>100</v>
      </c>
      <c r="G107" s="1903"/>
      <c r="H107" s="1162">
        <f t="shared" si="20"/>
        <v>1751.4</v>
      </c>
      <c r="I107" s="1162">
        <f t="shared" si="20"/>
        <v>100</v>
      </c>
      <c r="J107" s="1905"/>
    </row>
    <row r="108" spans="1:10" ht="94.5" customHeight="1" x14ac:dyDescent="0.25">
      <c r="A108" s="1909"/>
      <c r="B108" s="1909"/>
      <c r="C108" s="311" t="s">
        <v>23</v>
      </c>
      <c r="D108" s="465">
        <f>D77+D75+D45+D96</f>
        <v>392718.4</v>
      </c>
      <c r="E108" s="465">
        <f>E77+E75+E45</f>
        <v>392718.4</v>
      </c>
      <c r="F108" s="465">
        <f>E108*100/D108</f>
        <v>100</v>
      </c>
      <c r="G108" s="1904"/>
      <c r="H108" s="465">
        <f t="shared" si="20"/>
        <v>392718.4</v>
      </c>
      <c r="I108" s="465">
        <f t="shared" si="20"/>
        <v>100</v>
      </c>
      <c r="J108" s="1906"/>
    </row>
    <row r="109" spans="1:10" ht="35.25" customHeight="1" x14ac:dyDescent="0.25">
      <c r="A109" s="1897" t="s">
        <v>686</v>
      </c>
      <c r="B109" s="1898"/>
      <c r="C109" s="1898"/>
      <c r="D109" s="1898"/>
      <c r="E109" s="1898"/>
      <c r="F109" s="1898"/>
      <c r="G109" s="1898"/>
      <c r="H109" s="1898"/>
      <c r="I109" s="1898"/>
      <c r="J109" s="1899"/>
    </row>
    <row r="110" spans="1:10" ht="18.75" x14ac:dyDescent="0.25">
      <c r="A110" s="1857" t="s">
        <v>10</v>
      </c>
      <c r="B110" s="1900" t="s">
        <v>2557</v>
      </c>
      <c r="C110" s="311" t="s">
        <v>18</v>
      </c>
      <c r="D110" s="1619">
        <v>0</v>
      </c>
      <c r="E110" s="1619">
        <v>0</v>
      </c>
      <c r="F110" s="1619">
        <v>0</v>
      </c>
      <c r="G110" s="1870"/>
      <c r="H110" s="1619">
        <v>0</v>
      </c>
      <c r="I110" s="1619">
        <v>0</v>
      </c>
      <c r="J110" s="1901"/>
    </row>
    <row r="111" spans="1:10" ht="67.5" customHeight="1" x14ac:dyDescent="0.25">
      <c r="A111" s="1857"/>
      <c r="B111" s="1900"/>
      <c r="C111" s="311" t="s">
        <v>289</v>
      </c>
      <c r="D111" s="1619">
        <v>0</v>
      </c>
      <c r="E111" s="1619">
        <v>0</v>
      </c>
      <c r="F111" s="1619">
        <v>0</v>
      </c>
      <c r="G111" s="1870"/>
      <c r="H111" s="1619">
        <v>0</v>
      </c>
      <c r="I111" s="1619">
        <v>0</v>
      </c>
      <c r="J111" s="1901"/>
    </row>
    <row r="112" spans="1:10" ht="74.25" customHeight="1" x14ac:dyDescent="0.25">
      <c r="A112" s="1857"/>
      <c r="B112" s="1900"/>
      <c r="C112" s="311" t="s">
        <v>19</v>
      </c>
      <c r="D112" s="1619">
        <v>0</v>
      </c>
      <c r="E112" s="1619">
        <v>0</v>
      </c>
      <c r="F112" s="1619">
        <v>0</v>
      </c>
      <c r="G112" s="1870"/>
      <c r="H112" s="1619">
        <v>0</v>
      </c>
      <c r="I112" s="1619">
        <v>0</v>
      </c>
      <c r="J112" s="1901"/>
    </row>
    <row r="113" spans="1:10" ht="93.75" x14ac:dyDescent="0.25">
      <c r="A113" s="1857"/>
      <c r="B113" s="1900"/>
      <c r="C113" s="311" t="s">
        <v>23</v>
      </c>
      <c r="D113" s="1619">
        <v>0</v>
      </c>
      <c r="E113" s="1619">
        <v>0</v>
      </c>
      <c r="F113" s="1619">
        <v>0</v>
      </c>
      <c r="G113" s="1870"/>
      <c r="H113" s="1619">
        <v>0</v>
      </c>
      <c r="I113" s="1619">
        <v>0</v>
      </c>
      <c r="J113" s="1901"/>
    </row>
    <row r="114" spans="1:10" ht="25.5" customHeight="1" x14ac:dyDescent="0.25">
      <c r="A114" s="1858" t="s">
        <v>25</v>
      </c>
      <c r="B114" s="1910" t="s">
        <v>2556</v>
      </c>
      <c r="C114" s="507" t="s">
        <v>18</v>
      </c>
      <c r="D114" s="1631">
        <v>0</v>
      </c>
      <c r="E114" s="1631">
        <v>0</v>
      </c>
      <c r="F114" s="1631">
        <v>0</v>
      </c>
      <c r="G114" s="1911"/>
      <c r="H114" s="1631">
        <v>0</v>
      </c>
      <c r="I114" s="1631">
        <v>0</v>
      </c>
      <c r="J114" s="1901" t="s">
        <v>698</v>
      </c>
    </row>
    <row r="115" spans="1:10" ht="71.25" customHeight="1" x14ac:dyDescent="0.25">
      <c r="A115" s="1858"/>
      <c r="B115" s="1910"/>
      <c r="C115" s="507" t="s">
        <v>289</v>
      </c>
      <c r="D115" s="1631">
        <v>0</v>
      </c>
      <c r="E115" s="1631">
        <v>0</v>
      </c>
      <c r="F115" s="1631">
        <v>0</v>
      </c>
      <c r="G115" s="1911"/>
      <c r="H115" s="1631">
        <v>0</v>
      </c>
      <c r="I115" s="1631">
        <v>0</v>
      </c>
      <c r="J115" s="1901"/>
    </row>
    <row r="116" spans="1:10" ht="77.25" customHeight="1" x14ac:dyDescent="0.25">
      <c r="A116" s="1858"/>
      <c r="B116" s="1910"/>
      <c r="C116" s="507" t="s">
        <v>19</v>
      </c>
      <c r="D116" s="1631">
        <v>0</v>
      </c>
      <c r="E116" s="1631">
        <v>0</v>
      </c>
      <c r="F116" s="1631">
        <v>0</v>
      </c>
      <c r="G116" s="1911"/>
      <c r="H116" s="1631">
        <v>0</v>
      </c>
      <c r="I116" s="1631">
        <v>0</v>
      </c>
      <c r="J116" s="1901"/>
    </row>
    <row r="117" spans="1:10" ht="96.75" customHeight="1" x14ac:dyDescent="0.25">
      <c r="A117" s="1858"/>
      <c r="B117" s="1910"/>
      <c r="C117" s="507" t="s">
        <v>23</v>
      </c>
      <c r="D117" s="1631">
        <v>0</v>
      </c>
      <c r="E117" s="1631">
        <v>0</v>
      </c>
      <c r="F117" s="1631">
        <v>0</v>
      </c>
      <c r="G117" s="1911"/>
      <c r="H117" s="1631">
        <v>0</v>
      </c>
      <c r="I117" s="1631">
        <v>0</v>
      </c>
      <c r="J117" s="1901"/>
    </row>
    <row r="118" spans="1:10" ht="25.5" customHeight="1" x14ac:dyDescent="0.25">
      <c r="A118" s="1858" t="s">
        <v>35</v>
      </c>
      <c r="B118" s="1910" t="s">
        <v>2558</v>
      </c>
      <c r="C118" s="507" t="s">
        <v>18</v>
      </c>
      <c r="D118" s="1631">
        <v>0</v>
      </c>
      <c r="E118" s="1631">
        <v>0</v>
      </c>
      <c r="F118" s="1631">
        <v>0</v>
      </c>
      <c r="G118" s="1911"/>
      <c r="H118" s="1631">
        <v>0</v>
      </c>
      <c r="I118" s="1631">
        <v>0</v>
      </c>
      <c r="J118" s="1901" t="s">
        <v>698</v>
      </c>
    </row>
    <row r="119" spans="1:10" ht="61.5" customHeight="1" x14ac:dyDescent="0.25">
      <c r="A119" s="1858"/>
      <c r="B119" s="1910"/>
      <c r="C119" s="507" t="s">
        <v>289</v>
      </c>
      <c r="D119" s="1631">
        <v>0</v>
      </c>
      <c r="E119" s="1631">
        <v>0</v>
      </c>
      <c r="F119" s="1631">
        <v>0</v>
      </c>
      <c r="G119" s="1911"/>
      <c r="H119" s="1631">
        <v>0</v>
      </c>
      <c r="I119" s="1631">
        <v>0</v>
      </c>
      <c r="J119" s="1901"/>
    </row>
    <row r="120" spans="1:10" ht="76.5" customHeight="1" x14ac:dyDescent="0.25">
      <c r="A120" s="1858"/>
      <c r="B120" s="1910"/>
      <c r="C120" s="507" t="s">
        <v>19</v>
      </c>
      <c r="D120" s="1631">
        <v>0</v>
      </c>
      <c r="E120" s="1631">
        <v>0</v>
      </c>
      <c r="F120" s="1631">
        <v>0</v>
      </c>
      <c r="G120" s="1911"/>
      <c r="H120" s="1631">
        <v>0</v>
      </c>
      <c r="I120" s="1631">
        <v>0</v>
      </c>
      <c r="J120" s="1901"/>
    </row>
    <row r="121" spans="1:10" ht="93.75" x14ac:dyDescent="0.25">
      <c r="A121" s="1858"/>
      <c r="B121" s="1910"/>
      <c r="C121" s="507" t="s">
        <v>23</v>
      </c>
      <c r="D121" s="1631">
        <v>0</v>
      </c>
      <c r="E121" s="1631">
        <v>0</v>
      </c>
      <c r="F121" s="1631">
        <v>0</v>
      </c>
      <c r="G121" s="1911"/>
      <c r="H121" s="1631">
        <v>0</v>
      </c>
      <c r="I121" s="1631">
        <v>0</v>
      </c>
      <c r="J121" s="1901"/>
    </row>
    <row r="122" spans="1:10" ht="18.75" x14ac:dyDescent="0.25">
      <c r="A122" s="1858" t="s">
        <v>36</v>
      </c>
      <c r="B122" s="1910" t="s">
        <v>2559</v>
      </c>
      <c r="C122" s="507" t="s">
        <v>18</v>
      </c>
      <c r="D122" s="1631">
        <v>0</v>
      </c>
      <c r="E122" s="1631">
        <v>0</v>
      </c>
      <c r="F122" s="1631">
        <v>0</v>
      </c>
      <c r="G122" s="1911"/>
      <c r="H122" s="1631">
        <v>0</v>
      </c>
      <c r="I122" s="1631">
        <v>0</v>
      </c>
      <c r="J122" s="1901" t="s">
        <v>698</v>
      </c>
    </row>
    <row r="123" spans="1:10" ht="56.25" x14ac:dyDescent="0.25">
      <c r="A123" s="1858"/>
      <c r="B123" s="1910"/>
      <c r="C123" s="507" t="s">
        <v>289</v>
      </c>
      <c r="D123" s="1631">
        <v>0</v>
      </c>
      <c r="E123" s="1631">
        <v>0</v>
      </c>
      <c r="F123" s="1631">
        <v>0</v>
      </c>
      <c r="G123" s="1911"/>
      <c r="H123" s="1631">
        <v>0</v>
      </c>
      <c r="I123" s="1631">
        <v>0</v>
      </c>
      <c r="J123" s="1901"/>
    </row>
    <row r="124" spans="1:10" ht="75" x14ac:dyDescent="0.25">
      <c r="A124" s="1858"/>
      <c r="B124" s="1910"/>
      <c r="C124" s="507" t="s">
        <v>19</v>
      </c>
      <c r="D124" s="1631">
        <v>0</v>
      </c>
      <c r="E124" s="1631">
        <v>0</v>
      </c>
      <c r="F124" s="1631">
        <v>0</v>
      </c>
      <c r="G124" s="1911"/>
      <c r="H124" s="1631">
        <v>0</v>
      </c>
      <c r="I124" s="1631">
        <v>0</v>
      </c>
      <c r="J124" s="1901"/>
    </row>
    <row r="125" spans="1:10" ht="93.75" x14ac:dyDescent="0.25">
      <c r="A125" s="1858"/>
      <c r="B125" s="1910"/>
      <c r="C125" s="507" t="s">
        <v>23</v>
      </c>
      <c r="D125" s="1631">
        <v>0</v>
      </c>
      <c r="E125" s="1631">
        <v>0</v>
      </c>
      <c r="F125" s="1631">
        <v>0</v>
      </c>
      <c r="G125" s="1911"/>
      <c r="H125" s="1631">
        <v>0</v>
      </c>
      <c r="I125" s="1631">
        <v>0</v>
      </c>
      <c r="J125" s="1901"/>
    </row>
    <row r="126" spans="1:10" ht="22.5" customHeight="1" x14ac:dyDescent="0.25">
      <c r="A126" s="1857" t="s">
        <v>14</v>
      </c>
      <c r="B126" s="1900" t="s">
        <v>2560</v>
      </c>
      <c r="C126" s="311" t="s">
        <v>18</v>
      </c>
      <c r="D126" s="1619">
        <v>0</v>
      </c>
      <c r="E126" s="1619">
        <v>0</v>
      </c>
      <c r="F126" s="1619">
        <v>0</v>
      </c>
      <c r="G126" s="1870"/>
      <c r="H126" s="1619">
        <v>0</v>
      </c>
      <c r="I126" s="1619">
        <v>0</v>
      </c>
      <c r="J126" s="1912"/>
    </row>
    <row r="127" spans="1:10" ht="75" x14ac:dyDescent="0.25">
      <c r="A127" s="1857"/>
      <c r="B127" s="1900"/>
      <c r="C127" s="311" t="s">
        <v>289</v>
      </c>
      <c r="D127" s="1619">
        <v>0</v>
      </c>
      <c r="E127" s="1619">
        <v>0</v>
      </c>
      <c r="F127" s="1619">
        <v>0</v>
      </c>
      <c r="G127" s="1870"/>
      <c r="H127" s="1619">
        <v>0</v>
      </c>
      <c r="I127" s="1619">
        <v>0</v>
      </c>
      <c r="J127" s="1912"/>
    </row>
    <row r="128" spans="1:10" ht="80.25" customHeight="1" x14ac:dyDescent="0.25">
      <c r="A128" s="1857"/>
      <c r="B128" s="1900"/>
      <c r="C128" s="311" t="s">
        <v>19</v>
      </c>
      <c r="D128" s="1619">
        <v>0</v>
      </c>
      <c r="E128" s="1619">
        <v>0</v>
      </c>
      <c r="F128" s="1619">
        <v>0</v>
      </c>
      <c r="G128" s="1870"/>
      <c r="H128" s="1619">
        <v>0</v>
      </c>
      <c r="I128" s="1619">
        <v>0</v>
      </c>
      <c r="J128" s="1912"/>
    </row>
    <row r="129" spans="1:10" ht="100.5" customHeight="1" x14ac:dyDescent="0.25">
      <c r="A129" s="1857"/>
      <c r="B129" s="1900"/>
      <c r="C129" s="311" t="s">
        <v>23</v>
      </c>
      <c r="D129" s="1619">
        <v>0</v>
      </c>
      <c r="E129" s="1619">
        <v>0</v>
      </c>
      <c r="F129" s="1619">
        <v>0</v>
      </c>
      <c r="G129" s="1870"/>
      <c r="H129" s="1619">
        <v>0</v>
      </c>
      <c r="I129" s="1619">
        <v>0</v>
      </c>
      <c r="J129" s="1912"/>
    </row>
    <row r="130" spans="1:10" ht="18.75" x14ac:dyDescent="0.25">
      <c r="A130" s="1858" t="s">
        <v>15</v>
      </c>
      <c r="B130" s="1910" t="s">
        <v>2561</v>
      </c>
      <c r="C130" s="507" t="s">
        <v>18</v>
      </c>
      <c r="D130" s="1631">
        <v>0</v>
      </c>
      <c r="E130" s="1631">
        <v>0</v>
      </c>
      <c r="F130" s="1631">
        <v>0</v>
      </c>
      <c r="G130" s="1911"/>
      <c r="H130" s="1631">
        <v>0</v>
      </c>
      <c r="I130" s="1631">
        <v>0</v>
      </c>
      <c r="J130" s="1901" t="s">
        <v>1992</v>
      </c>
    </row>
    <row r="131" spans="1:10" ht="56.25" customHeight="1" x14ac:dyDescent="0.25">
      <c r="A131" s="1858"/>
      <c r="B131" s="1910"/>
      <c r="C131" s="507" t="s">
        <v>289</v>
      </c>
      <c r="D131" s="1631">
        <v>0</v>
      </c>
      <c r="E131" s="1631">
        <v>0</v>
      </c>
      <c r="F131" s="1631">
        <v>0</v>
      </c>
      <c r="G131" s="1911"/>
      <c r="H131" s="1631">
        <v>0</v>
      </c>
      <c r="I131" s="1631">
        <v>0</v>
      </c>
      <c r="J131" s="1901"/>
    </row>
    <row r="132" spans="1:10" ht="75" x14ac:dyDescent="0.25">
      <c r="A132" s="1858"/>
      <c r="B132" s="1910"/>
      <c r="C132" s="507" t="s">
        <v>19</v>
      </c>
      <c r="D132" s="1631">
        <v>0</v>
      </c>
      <c r="E132" s="1631">
        <v>0</v>
      </c>
      <c r="F132" s="1631">
        <v>0</v>
      </c>
      <c r="G132" s="1911"/>
      <c r="H132" s="1631">
        <v>0</v>
      </c>
      <c r="I132" s="1631">
        <v>0</v>
      </c>
      <c r="J132" s="1901"/>
    </row>
    <row r="133" spans="1:10" ht="93.75" x14ac:dyDescent="0.25">
      <c r="A133" s="1858"/>
      <c r="B133" s="1910"/>
      <c r="C133" s="507" t="s">
        <v>23</v>
      </c>
      <c r="D133" s="1631">
        <v>0</v>
      </c>
      <c r="E133" s="1631">
        <v>0</v>
      </c>
      <c r="F133" s="1631">
        <v>0</v>
      </c>
      <c r="G133" s="1911"/>
      <c r="H133" s="1631">
        <v>0</v>
      </c>
      <c r="I133" s="1631">
        <v>0</v>
      </c>
      <c r="J133" s="1901"/>
    </row>
    <row r="134" spans="1:10" ht="18.75" x14ac:dyDescent="0.25">
      <c r="A134" s="1858" t="s">
        <v>28</v>
      </c>
      <c r="B134" s="1910" t="s">
        <v>2562</v>
      </c>
      <c r="C134" s="507" t="s">
        <v>18</v>
      </c>
      <c r="D134" s="1631">
        <v>0</v>
      </c>
      <c r="E134" s="1631">
        <v>0</v>
      </c>
      <c r="F134" s="1631">
        <v>0</v>
      </c>
      <c r="G134" s="1911"/>
      <c r="H134" s="1631">
        <v>0</v>
      </c>
      <c r="I134" s="1631">
        <v>0</v>
      </c>
      <c r="J134" s="1901" t="s">
        <v>1992</v>
      </c>
    </row>
    <row r="135" spans="1:10" ht="56.25" x14ac:dyDescent="0.25">
      <c r="A135" s="1858"/>
      <c r="B135" s="1910"/>
      <c r="C135" s="507" t="s">
        <v>289</v>
      </c>
      <c r="D135" s="1631">
        <v>0</v>
      </c>
      <c r="E135" s="1631">
        <v>0</v>
      </c>
      <c r="F135" s="1631">
        <v>0</v>
      </c>
      <c r="G135" s="1911"/>
      <c r="H135" s="1631">
        <v>0</v>
      </c>
      <c r="I135" s="1631">
        <v>0</v>
      </c>
      <c r="J135" s="1901"/>
    </row>
    <row r="136" spans="1:10" ht="75" x14ac:dyDescent="0.25">
      <c r="A136" s="1858"/>
      <c r="B136" s="1910"/>
      <c r="C136" s="507" t="s">
        <v>19</v>
      </c>
      <c r="D136" s="1631">
        <v>0</v>
      </c>
      <c r="E136" s="1631">
        <v>0</v>
      </c>
      <c r="F136" s="1631">
        <v>0</v>
      </c>
      <c r="G136" s="1911"/>
      <c r="H136" s="1631">
        <v>0</v>
      </c>
      <c r="I136" s="1631">
        <v>0</v>
      </c>
      <c r="J136" s="1901"/>
    </row>
    <row r="137" spans="1:10" ht="93.75" x14ac:dyDescent="0.25">
      <c r="A137" s="1858"/>
      <c r="B137" s="1910"/>
      <c r="C137" s="507" t="s">
        <v>23</v>
      </c>
      <c r="D137" s="1631">
        <v>0</v>
      </c>
      <c r="E137" s="1631">
        <v>0</v>
      </c>
      <c r="F137" s="1631">
        <v>0</v>
      </c>
      <c r="G137" s="1911"/>
      <c r="H137" s="1631">
        <v>0</v>
      </c>
      <c r="I137" s="1631">
        <v>0</v>
      </c>
      <c r="J137" s="1901"/>
    </row>
    <row r="138" spans="1:10" ht="26.25" customHeight="1" x14ac:dyDescent="0.25">
      <c r="A138" s="1858" t="s">
        <v>313</v>
      </c>
      <c r="B138" s="1910" t="s">
        <v>2563</v>
      </c>
      <c r="C138" s="507" t="s">
        <v>18</v>
      </c>
      <c r="D138" s="1631">
        <v>0</v>
      </c>
      <c r="E138" s="1631">
        <v>0</v>
      </c>
      <c r="F138" s="1631">
        <v>0</v>
      </c>
      <c r="G138" s="1911"/>
      <c r="H138" s="1631">
        <v>0</v>
      </c>
      <c r="I138" s="1631">
        <v>0</v>
      </c>
      <c r="J138" s="1901" t="s">
        <v>1992</v>
      </c>
    </row>
    <row r="139" spans="1:10" ht="56.25" x14ac:dyDescent="0.25">
      <c r="A139" s="1858"/>
      <c r="B139" s="1910"/>
      <c r="C139" s="507" t="s">
        <v>289</v>
      </c>
      <c r="D139" s="1631">
        <v>0</v>
      </c>
      <c r="E139" s="1631">
        <v>0</v>
      </c>
      <c r="F139" s="1631">
        <v>0</v>
      </c>
      <c r="G139" s="1911"/>
      <c r="H139" s="1631">
        <v>0</v>
      </c>
      <c r="I139" s="1631">
        <v>0</v>
      </c>
      <c r="J139" s="1901"/>
    </row>
    <row r="140" spans="1:10" ht="75" x14ac:dyDescent="0.25">
      <c r="A140" s="1858"/>
      <c r="B140" s="1910"/>
      <c r="C140" s="507" t="s">
        <v>19</v>
      </c>
      <c r="D140" s="1631">
        <v>0</v>
      </c>
      <c r="E140" s="1631">
        <v>0</v>
      </c>
      <c r="F140" s="1631">
        <v>0</v>
      </c>
      <c r="G140" s="1911"/>
      <c r="H140" s="1631">
        <v>0</v>
      </c>
      <c r="I140" s="1631">
        <v>0</v>
      </c>
      <c r="J140" s="1901"/>
    </row>
    <row r="141" spans="1:10" ht="93.75" x14ac:dyDescent="0.25">
      <c r="A141" s="1858"/>
      <c r="B141" s="1910"/>
      <c r="C141" s="507" t="s">
        <v>23</v>
      </c>
      <c r="D141" s="1631">
        <v>0</v>
      </c>
      <c r="E141" s="1631">
        <v>0</v>
      </c>
      <c r="F141" s="1631">
        <v>0</v>
      </c>
      <c r="G141" s="1911"/>
      <c r="H141" s="1631">
        <v>0</v>
      </c>
      <c r="I141" s="1631">
        <v>0</v>
      </c>
      <c r="J141" s="1901"/>
    </row>
    <row r="142" spans="1:10" ht="27" customHeight="1" x14ac:dyDescent="0.25">
      <c r="A142" s="1858" t="s">
        <v>315</v>
      </c>
      <c r="B142" s="1910" t="s">
        <v>2564</v>
      </c>
      <c r="C142" s="507" t="s">
        <v>18</v>
      </c>
      <c r="D142" s="1631">
        <v>0</v>
      </c>
      <c r="E142" s="1631">
        <v>0</v>
      </c>
      <c r="F142" s="1631">
        <v>0</v>
      </c>
      <c r="G142" s="1911"/>
      <c r="H142" s="1631">
        <v>0</v>
      </c>
      <c r="I142" s="1631">
        <v>0</v>
      </c>
      <c r="J142" s="1901" t="s">
        <v>1992</v>
      </c>
    </row>
    <row r="143" spans="1:10" ht="56.25" x14ac:dyDescent="0.25">
      <c r="A143" s="1858"/>
      <c r="B143" s="1910"/>
      <c r="C143" s="507" t="s">
        <v>289</v>
      </c>
      <c r="D143" s="1631">
        <v>0</v>
      </c>
      <c r="E143" s="1631">
        <v>0</v>
      </c>
      <c r="F143" s="1631">
        <v>0</v>
      </c>
      <c r="G143" s="1911"/>
      <c r="H143" s="1631">
        <v>0</v>
      </c>
      <c r="I143" s="1631">
        <v>0</v>
      </c>
      <c r="J143" s="1901"/>
    </row>
    <row r="144" spans="1:10" ht="75" x14ac:dyDescent="0.25">
      <c r="A144" s="1858"/>
      <c r="B144" s="1910"/>
      <c r="C144" s="507" t="s">
        <v>19</v>
      </c>
      <c r="D144" s="1631">
        <v>0</v>
      </c>
      <c r="E144" s="1631">
        <v>0</v>
      </c>
      <c r="F144" s="1631">
        <v>0</v>
      </c>
      <c r="G144" s="1911"/>
      <c r="H144" s="1631">
        <v>0</v>
      </c>
      <c r="I144" s="1631">
        <v>0</v>
      </c>
      <c r="J144" s="1901"/>
    </row>
    <row r="145" spans="1:10" ht="93.75" x14ac:dyDescent="0.25">
      <c r="A145" s="1858"/>
      <c r="B145" s="1910"/>
      <c r="C145" s="507" t="s">
        <v>23</v>
      </c>
      <c r="D145" s="1631">
        <v>0</v>
      </c>
      <c r="E145" s="1631">
        <v>0</v>
      </c>
      <c r="F145" s="1631">
        <v>0</v>
      </c>
      <c r="G145" s="1911"/>
      <c r="H145" s="1631">
        <v>0</v>
      </c>
      <c r="I145" s="1631">
        <v>0</v>
      </c>
      <c r="J145" s="1901"/>
    </row>
    <row r="146" spans="1:10" ht="23.25" customHeight="1" x14ac:dyDescent="0.25">
      <c r="A146" s="1917"/>
      <c r="B146" s="1907" t="s">
        <v>688</v>
      </c>
      <c r="C146" s="311" t="s">
        <v>18</v>
      </c>
      <c r="D146" s="465">
        <v>0</v>
      </c>
      <c r="E146" s="465">
        <v>0</v>
      </c>
      <c r="F146" s="465">
        <v>0</v>
      </c>
      <c r="G146" s="1920"/>
      <c r="H146" s="465">
        <v>0</v>
      </c>
      <c r="I146" s="465">
        <v>0</v>
      </c>
      <c r="J146" s="1921"/>
    </row>
    <row r="147" spans="1:10" ht="60" customHeight="1" x14ac:dyDescent="0.25">
      <c r="A147" s="1918"/>
      <c r="B147" s="1908"/>
      <c r="C147" s="311" t="s">
        <v>289</v>
      </c>
      <c r="D147" s="465">
        <v>0</v>
      </c>
      <c r="E147" s="465">
        <v>0</v>
      </c>
      <c r="F147" s="465">
        <v>0</v>
      </c>
      <c r="G147" s="1903"/>
      <c r="H147" s="465">
        <v>0</v>
      </c>
      <c r="I147" s="465">
        <v>0</v>
      </c>
      <c r="J147" s="1922"/>
    </row>
    <row r="148" spans="1:10" ht="75" x14ac:dyDescent="0.25">
      <c r="A148" s="1918"/>
      <c r="B148" s="1908"/>
      <c r="C148" s="311" t="s">
        <v>19</v>
      </c>
      <c r="D148" s="465">
        <v>0</v>
      </c>
      <c r="E148" s="465">
        <v>0</v>
      </c>
      <c r="F148" s="465">
        <v>0</v>
      </c>
      <c r="G148" s="1903"/>
      <c r="H148" s="465">
        <v>0</v>
      </c>
      <c r="I148" s="465">
        <v>0</v>
      </c>
      <c r="J148" s="1922"/>
    </row>
    <row r="149" spans="1:10" ht="100.5" customHeight="1" x14ac:dyDescent="0.25">
      <c r="A149" s="1919"/>
      <c r="B149" s="1909"/>
      <c r="C149" s="311" t="s">
        <v>23</v>
      </c>
      <c r="D149" s="465">
        <v>0</v>
      </c>
      <c r="E149" s="465">
        <v>0</v>
      </c>
      <c r="F149" s="465">
        <v>0</v>
      </c>
      <c r="G149" s="1904"/>
      <c r="H149" s="465">
        <v>0</v>
      </c>
      <c r="I149" s="465">
        <v>0</v>
      </c>
      <c r="J149" s="1923"/>
    </row>
    <row r="150" spans="1:10" ht="23.25" customHeight="1" x14ac:dyDescent="0.25">
      <c r="A150" s="473"/>
      <c r="B150" s="1924" t="s">
        <v>717</v>
      </c>
      <c r="C150" s="1924"/>
      <c r="D150" s="1924"/>
      <c r="E150" s="1924"/>
      <c r="F150" s="1924"/>
      <c r="G150" s="1924"/>
      <c r="H150" s="1924"/>
      <c r="I150" s="1924"/>
      <c r="J150" s="1924"/>
    </row>
    <row r="151" spans="1:10" s="45" customFormat="1" ht="93" hidden="1" customHeight="1" x14ac:dyDescent="0.3">
      <c r="A151" s="463" t="s">
        <v>10</v>
      </c>
      <c r="B151" s="464" t="s">
        <v>303</v>
      </c>
      <c r="C151" s="464" t="s">
        <v>23</v>
      </c>
      <c r="D151" s="505">
        <v>0</v>
      </c>
      <c r="E151" s="505">
        <f>E152</f>
        <v>0</v>
      </c>
      <c r="F151" s="505">
        <v>0</v>
      </c>
      <c r="G151" s="483"/>
      <c r="H151" s="505">
        <f>E151</f>
        <v>0</v>
      </c>
      <c r="I151" s="506">
        <v>0</v>
      </c>
      <c r="J151" s="458"/>
    </row>
    <row r="152" spans="1:10" ht="112.5" hidden="1" x14ac:dyDescent="0.25">
      <c r="A152" s="467" t="s">
        <v>25</v>
      </c>
      <c r="B152" s="468" t="s">
        <v>304</v>
      </c>
      <c r="C152" s="468" t="s">
        <v>23</v>
      </c>
      <c r="D152" s="475">
        <v>0</v>
      </c>
      <c r="E152" s="502">
        <v>0</v>
      </c>
      <c r="F152" s="502">
        <v>0</v>
      </c>
      <c r="G152" s="459"/>
      <c r="H152" s="475">
        <f t="shared" ref="H152:I156" si="21">E152</f>
        <v>0</v>
      </c>
      <c r="I152" s="474">
        <f t="shared" si="21"/>
        <v>0</v>
      </c>
      <c r="J152" s="458"/>
    </row>
    <row r="153" spans="1:10" ht="98.25" customHeight="1" x14ac:dyDescent="0.25">
      <c r="A153" s="463" t="s">
        <v>10</v>
      </c>
      <c r="B153" s="464" t="s">
        <v>2565</v>
      </c>
      <c r="C153" s="464" t="s">
        <v>23</v>
      </c>
      <c r="D153" s="465">
        <v>0</v>
      </c>
      <c r="E153" s="465">
        <v>0</v>
      </c>
      <c r="F153" s="465">
        <v>0</v>
      </c>
      <c r="G153" s="465"/>
      <c r="H153" s="465">
        <v>0</v>
      </c>
      <c r="I153" s="465">
        <v>0</v>
      </c>
      <c r="J153" s="458"/>
    </row>
    <row r="154" spans="1:10" ht="96.75" customHeight="1" x14ac:dyDescent="0.25">
      <c r="A154" s="467" t="s">
        <v>25</v>
      </c>
      <c r="B154" s="468" t="s">
        <v>2566</v>
      </c>
      <c r="C154" s="468" t="s">
        <v>23</v>
      </c>
      <c r="D154" s="469">
        <v>0</v>
      </c>
      <c r="E154" s="469">
        <v>0</v>
      </c>
      <c r="F154" s="469">
        <v>0</v>
      </c>
      <c r="G154" s="469"/>
      <c r="H154" s="469">
        <v>0</v>
      </c>
      <c r="I154" s="469">
        <v>0</v>
      </c>
      <c r="J154" s="458" t="s">
        <v>698</v>
      </c>
    </row>
    <row r="155" spans="1:10" ht="139.5" customHeight="1" x14ac:dyDescent="0.25">
      <c r="A155" s="463" t="s">
        <v>14</v>
      </c>
      <c r="B155" s="482" t="s">
        <v>2567</v>
      </c>
      <c r="C155" s="451" t="s">
        <v>19</v>
      </c>
      <c r="D155" s="465">
        <v>4193</v>
      </c>
      <c r="E155" s="465">
        <f>E156</f>
        <v>4156.3</v>
      </c>
      <c r="F155" s="465">
        <f t="shared" ref="F155:F156" si="22">E155/D155*100</f>
        <v>99.124731695683295</v>
      </c>
      <c r="G155" s="465"/>
      <c r="H155" s="465">
        <f t="shared" si="21"/>
        <v>4156.3</v>
      </c>
      <c r="I155" s="465">
        <f t="shared" si="21"/>
        <v>99.124731695683295</v>
      </c>
      <c r="J155" s="484"/>
    </row>
    <row r="156" spans="1:10" ht="174.75" customHeight="1" x14ac:dyDescent="0.25">
      <c r="A156" s="467" t="s">
        <v>15</v>
      </c>
      <c r="B156" s="471" t="s">
        <v>2568</v>
      </c>
      <c r="C156" s="430" t="s">
        <v>19</v>
      </c>
      <c r="D156" s="469">
        <v>4193</v>
      </c>
      <c r="E156" s="469">
        <v>4156.3</v>
      </c>
      <c r="F156" s="469">
        <f t="shared" si="22"/>
        <v>99.124731695683295</v>
      </c>
      <c r="G156" s="508" t="s">
        <v>2469</v>
      </c>
      <c r="H156" s="469">
        <f t="shared" si="21"/>
        <v>4156.3</v>
      </c>
      <c r="I156" s="469">
        <f t="shared" si="21"/>
        <v>99.124731695683295</v>
      </c>
      <c r="J156" s="458" t="s">
        <v>2387</v>
      </c>
    </row>
    <row r="157" spans="1:10" ht="78" customHeight="1" x14ac:dyDescent="0.25">
      <c r="A157" s="313"/>
      <c r="B157" s="313" t="s">
        <v>305</v>
      </c>
      <c r="C157" s="451" t="s">
        <v>19</v>
      </c>
      <c r="D157" s="465">
        <f>D155</f>
        <v>4193</v>
      </c>
      <c r="E157" s="465">
        <f>E155</f>
        <v>4156.3</v>
      </c>
      <c r="F157" s="465">
        <f>E157*100/D157</f>
        <v>99.12473169568328</v>
      </c>
      <c r="G157" s="465"/>
      <c r="H157" s="465">
        <f>E157</f>
        <v>4156.3</v>
      </c>
      <c r="I157" s="465">
        <f>H157*100/D157</f>
        <v>99.12473169568328</v>
      </c>
      <c r="J157" s="509"/>
    </row>
    <row r="158" spans="1:10" ht="18.75" x14ac:dyDescent="0.25">
      <c r="A158" s="1844" t="s">
        <v>34</v>
      </c>
      <c r="B158" s="1844"/>
      <c r="C158" s="1844"/>
      <c r="D158" s="1844"/>
      <c r="E158" s="1844"/>
      <c r="F158" s="1844"/>
      <c r="G158" s="1844"/>
      <c r="H158" s="1844"/>
      <c r="I158" s="1844"/>
      <c r="J158" s="1844"/>
    </row>
    <row r="159" spans="1:10" ht="93" customHeight="1" x14ac:dyDescent="0.25">
      <c r="A159" s="1617" t="s">
        <v>10</v>
      </c>
      <c r="B159" s="1629" t="s">
        <v>2569</v>
      </c>
      <c r="C159" s="311" t="s">
        <v>23</v>
      </c>
      <c r="D159" s="1619">
        <f t="shared" ref="D159:F160" si="23">D160</f>
        <v>2044.9</v>
      </c>
      <c r="E159" s="1619">
        <f t="shared" si="23"/>
        <v>2044.9</v>
      </c>
      <c r="F159" s="1619">
        <f t="shared" si="23"/>
        <v>100</v>
      </c>
      <c r="G159" s="1619"/>
      <c r="H159" s="1619">
        <f t="shared" ref="H159:I162" si="24">E159</f>
        <v>2044.9</v>
      </c>
      <c r="I159" s="1619">
        <f t="shared" si="24"/>
        <v>100</v>
      </c>
      <c r="J159" s="510"/>
    </row>
    <row r="160" spans="1:10" ht="93.75" x14ac:dyDescent="0.25">
      <c r="A160" s="1620" t="s">
        <v>25</v>
      </c>
      <c r="B160" s="1621" t="s">
        <v>1993</v>
      </c>
      <c r="C160" s="507" t="s">
        <v>23</v>
      </c>
      <c r="D160" s="1631">
        <f t="shared" si="23"/>
        <v>2044.9</v>
      </c>
      <c r="E160" s="1631">
        <f t="shared" si="23"/>
        <v>2044.9</v>
      </c>
      <c r="F160" s="1631">
        <f t="shared" si="23"/>
        <v>100</v>
      </c>
      <c r="G160" s="1632" t="s">
        <v>699</v>
      </c>
      <c r="H160" s="1631">
        <f t="shared" si="24"/>
        <v>2044.9</v>
      </c>
      <c r="I160" s="1631">
        <f t="shared" si="24"/>
        <v>100</v>
      </c>
      <c r="J160" s="1632"/>
    </row>
    <row r="161" spans="1:10" ht="171" customHeight="1" x14ac:dyDescent="0.25">
      <c r="A161" s="1620" t="s">
        <v>282</v>
      </c>
      <c r="B161" s="1633" t="s">
        <v>1994</v>
      </c>
      <c r="C161" s="507" t="s">
        <v>23</v>
      </c>
      <c r="D161" s="1631">
        <v>2044.9</v>
      </c>
      <c r="E161" s="1631">
        <v>2044.9</v>
      </c>
      <c r="F161" s="1631">
        <f>E161/D161*100</f>
        <v>100</v>
      </c>
      <c r="G161" s="1623" t="s">
        <v>2388</v>
      </c>
      <c r="H161" s="1631">
        <f t="shared" si="24"/>
        <v>2044.9</v>
      </c>
      <c r="I161" s="1631">
        <f t="shared" si="24"/>
        <v>100</v>
      </c>
      <c r="J161" s="1622"/>
    </row>
    <row r="162" spans="1:10" ht="93.75" x14ac:dyDescent="0.25">
      <c r="A162" s="473"/>
      <c r="B162" s="1624" t="s">
        <v>90</v>
      </c>
      <c r="C162" s="493" t="s">
        <v>23</v>
      </c>
      <c r="D162" s="1619">
        <f>D159</f>
        <v>2044.9</v>
      </c>
      <c r="E162" s="1619">
        <f>E159</f>
        <v>2044.9</v>
      </c>
      <c r="F162" s="1619">
        <f>E162*100/D162</f>
        <v>100</v>
      </c>
      <c r="G162" s="1619"/>
      <c r="H162" s="1619">
        <f t="shared" si="24"/>
        <v>2044.9</v>
      </c>
      <c r="I162" s="1619">
        <f t="shared" si="24"/>
        <v>100</v>
      </c>
      <c r="J162" s="1626"/>
    </row>
    <row r="163" spans="1:10" ht="27" customHeight="1" x14ac:dyDescent="0.25">
      <c r="A163" s="1844"/>
      <c r="B163" s="1844" t="s">
        <v>86</v>
      </c>
      <c r="C163" s="311" t="s">
        <v>118</v>
      </c>
      <c r="D163" s="1619">
        <f>D164+D166+D165</f>
        <v>518358.10000000003</v>
      </c>
      <c r="E163" s="1619">
        <f>E164+E166+E165</f>
        <v>518321.4</v>
      </c>
      <c r="F163" s="1619">
        <f>E163/D163*100</f>
        <v>99.992919952442136</v>
      </c>
      <c r="G163" s="1870"/>
      <c r="H163" s="1619">
        <f>H164+H166+H165</f>
        <v>518321.40000000008</v>
      </c>
      <c r="I163" s="1619">
        <f>F163</f>
        <v>99.992919952442136</v>
      </c>
      <c r="J163" s="1916"/>
    </row>
    <row r="164" spans="1:10" ht="63" customHeight="1" x14ac:dyDescent="0.25">
      <c r="A164" s="1844"/>
      <c r="B164" s="1844"/>
      <c r="C164" s="311" t="s">
        <v>289</v>
      </c>
      <c r="D164" s="1619">
        <f>D106+D38</f>
        <v>2656.8999999999996</v>
      </c>
      <c r="E164" s="1619">
        <f>E106+E38</f>
        <v>2656.8999999999996</v>
      </c>
      <c r="F164" s="1619">
        <f>E164*100/D164</f>
        <v>99.999999999999986</v>
      </c>
      <c r="G164" s="1870"/>
      <c r="H164" s="1619">
        <f>E164</f>
        <v>2656.8999999999996</v>
      </c>
      <c r="I164" s="1619">
        <f>F164</f>
        <v>99.999999999999986</v>
      </c>
      <c r="J164" s="1916"/>
    </row>
    <row r="165" spans="1:10" ht="77.25" customHeight="1" x14ac:dyDescent="0.25">
      <c r="A165" s="1844"/>
      <c r="B165" s="1844"/>
      <c r="C165" s="512" t="s">
        <v>19</v>
      </c>
      <c r="D165" s="1619">
        <f>D157+D107+D39</f>
        <v>6456.2999999999993</v>
      </c>
      <c r="E165" s="1619">
        <f>E157+E107+E39</f>
        <v>6419.6</v>
      </c>
      <c r="F165" s="1619">
        <f>E165/D165*100</f>
        <v>99.431562969502679</v>
      </c>
      <c r="G165" s="1870"/>
      <c r="H165" s="1619">
        <f>E165</f>
        <v>6419.6</v>
      </c>
      <c r="I165" s="1619">
        <f>H165/D165*100</f>
        <v>99.431562969502679</v>
      </c>
      <c r="J165" s="1916"/>
    </row>
    <row r="166" spans="1:10" ht="93.75" x14ac:dyDescent="0.25">
      <c r="A166" s="1844"/>
      <c r="B166" s="1844"/>
      <c r="C166" s="311" t="s">
        <v>23</v>
      </c>
      <c r="D166" s="1619">
        <f>D20+D40+D108+D162</f>
        <v>509244.9</v>
      </c>
      <c r="E166" s="1619">
        <f>E20+E40+E108+E162</f>
        <v>509244.9</v>
      </c>
      <c r="F166" s="1619">
        <f>E166*100/D166</f>
        <v>100</v>
      </c>
      <c r="G166" s="1870"/>
      <c r="H166" s="1619">
        <f>H162+H108+H40+H20</f>
        <v>509244.90000000008</v>
      </c>
      <c r="I166" s="1619">
        <f>F166</f>
        <v>100</v>
      </c>
      <c r="J166" s="1916"/>
    </row>
    <row r="167" spans="1:10" ht="18" x14ac:dyDescent="0.25">
      <c r="A167" s="47"/>
      <c r="B167" s="293"/>
      <c r="C167" s="48"/>
      <c r="D167" s="49"/>
      <c r="E167" s="49"/>
      <c r="F167" s="50"/>
      <c r="G167" s="51"/>
      <c r="H167" s="49"/>
      <c r="I167" s="49"/>
      <c r="J167" s="52"/>
    </row>
  </sheetData>
  <mergeCells count="105">
    <mergeCell ref="A33:A34"/>
    <mergeCell ref="B33:B34"/>
    <mergeCell ref="A35:A36"/>
    <mergeCell ref="B35:B36"/>
    <mergeCell ref="J33:J34"/>
    <mergeCell ref="G33:G34"/>
    <mergeCell ref="G35:G36"/>
    <mergeCell ref="J35:J36"/>
    <mergeCell ref="J163:J166"/>
    <mergeCell ref="G37:G40"/>
    <mergeCell ref="J37:J40"/>
    <mergeCell ref="A163:A166"/>
    <mergeCell ref="B163:B166"/>
    <mergeCell ref="A146:A149"/>
    <mergeCell ref="B146:B149"/>
    <mergeCell ref="G146:G149"/>
    <mergeCell ref="G163:G166"/>
    <mergeCell ref="J146:J149"/>
    <mergeCell ref="B150:J150"/>
    <mergeCell ref="A158:J158"/>
    <mergeCell ref="A138:A141"/>
    <mergeCell ref="B138:B141"/>
    <mergeCell ref="G138:G141"/>
    <mergeCell ref="J138:J141"/>
    <mergeCell ref="A142:A145"/>
    <mergeCell ref="B142:B145"/>
    <mergeCell ref="G142:G145"/>
    <mergeCell ref="J142:J145"/>
    <mergeCell ref="A130:A133"/>
    <mergeCell ref="B130:B133"/>
    <mergeCell ref="G130:G133"/>
    <mergeCell ref="A134:A137"/>
    <mergeCell ref="B134:B137"/>
    <mergeCell ref="G134:G137"/>
    <mergeCell ref="J134:J137"/>
    <mergeCell ref="J130:J133"/>
    <mergeCell ref="A122:A125"/>
    <mergeCell ref="B122:B125"/>
    <mergeCell ref="G122:G125"/>
    <mergeCell ref="J122:J125"/>
    <mergeCell ref="A126:A129"/>
    <mergeCell ref="B126:B129"/>
    <mergeCell ref="G126:G129"/>
    <mergeCell ref="J126:J129"/>
    <mergeCell ref="A114:A117"/>
    <mergeCell ref="B114:B117"/>
    <mergeCell ref="G114:G117"/>
    <mergeCell ref="J114:J117"/>
    <mergeCell ref="A118:A121"/>
    <mergeCell ref="B118:B121"/>
    <mergeCell ref="G118:G121"/>
    <mergeCell ref="J118:J121"/>
    <mergeCell ref="A109:J109"/>
    <mergeCell ref="A110:A113"/>
    <mergeCell ref="B110:B113"/>
    <mergeCell ref="G110:G113"/>
    <mergeCell ref="J110:J113"/>
    <mergeCell ref="G105:G106"/>
    <mergeCell ref="J105:J106"/>
    <mergeCell ref="G107:G108"/>
    <mergeCell ref="J107:J108"/>
    <mergeCell ref="B105:B108"/>
    <mergeCell ref="A105:A108"/>
    <mergeCell ref="A97:A100"/>
    <mergeCell ref="B97:B100"/>
    <mergeCell ref="G97:G100"/>
    <mergeCell ref="J97:J100"/>
    <mergeCell ref="A101:A104"/>
    <mergeCell ref="B101:B104"/>
    <mergeCell ref="G101:G104"/>
    <mergeCell ref="J101:J104"/>
    <mergeCell ref="A54:A57"/>
    <mergeCell ref="B54:B57"/>
    <mergeCell ref="G54:G57"/>
    <mergeCell ref="J54:J57"/>
    <mergeCell ref="G93:G95"/>
    <mergeCell ref="J93:J95"/>
    <mergeCell ref="B93:B96"/>
    <mergeCell ref="A93:A96"/>
    <mergeCell ref="A50:A53"/>
    <mergeCell ref="B50:B53"/>
    <mergeCell ref="G50:G53"/>
    <mergeCell ref="J50:J53"/>
    <mergeCell ref="A37:A40"/>
    <mergeCell ref="B37:B40"/>
    <mergeCell ref="B41:J41"/>
    <mergeCell ref="A42:A45"/>
    <mergeCell ref="B42:B45"/>
    <mergeCell ref="J42:J45"/>
    <mergeCell ref="G42:G45"/>
    <mergeCell ref="B46:B49"/>
    <mergeCell ref="A46:A49"/>
    <mergeCell ref="G46:G49"/>
    <mergeCell ref="J46:J49"/>
    <mergeCell ref="B21:J21"/>
    <mergeCell ref="A22:A25"/>
    <mergeCell ref="B22:B25"/>
    <mergeCell ref="G22:G25"/>
    <mergeCell ref="J22:J25"/>
    <mergeCell ref="A9:J9"/>
    <mergeCell ref="A2:J2"/>
    <mergeCell ref="A3:J3"/>
    <mergeCell ref="A4:J4"/>
    <mergeCell ref="A5:J5"/>
    <mergeCell ref="A6:J6"/>
  </mergeCells>
  <pageMargins left="0.78740157480314965" right="0.39370078740157483" top="0.78740157480314965" bottom="0.78740157480314965" header="0.51181102362204722" footer="0.39370078740157483"/>
  <pageSetup paperSize="9" scale="62" firstPageNumber="29" orientation="landscape" useFirstPageNumber="1" r:id="rId1"/>
  <headerFooter alignWithMargins="0">
    <oddFooter>&amp;R&amp;"Times New Roman,обычный"&amp;14&amp;P</oddFooter>
  </headerFooter>
  <rowBreaks count="2" manualBreakCount="2">
    <brk id="40" max="16383" man="1"/>
    <brk id="10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N34"/>
  <sheetViews>
    <sheetView topLeftCell="A26" zoomScale="68" zoomScaleNormal="68" workbookViewId="0">
      <selection activeCell="C30" sqref="C30:C33"/>
    </sheetView>
  </sheetViews>
  <sheetFormatPr defaultRowHeight="18" x14ac:dyDescent="0.25"/>
  <cols>
    <col min="1" max="1" width="5.7109375" style="208" customWidth="1"/>
    <col min="2" max="2" width="77.28515625" style="208" customWidth="1"/>
    <col min="3" max="3" width="12.28515625" style="208" customWidth="1"/>
    <col min="4" max="6" width="15.7109375" style="208" customWidth="1"/>
    <col min="7" max="7" width="70.28515625" style="208" customWidth="1"/>
    <col min="8" max="251" width="9.140625" style="208"/>
    <col min="252" max="252" width="5.7109375" style="208" customWidth="1"/>
    <col min="253" max="253" width="37.7109375" style="208" customWidth="1"/>
    <col min="254" max="254" width="15.7109375" style="208" customWidth="1"/>
    <col min="255" max="255" width="12.28515625" style="208" customWidth="1"/>
    <col min="256" max="258" width="15.7109375" style="208" customWidth="1"/>
    <col min="259" max="259" width="30.7109375" style="208" customWidth="1"/>
    <col min="260" max="260" width="13.7109375" style="208" customWidth="1"/>
    <col min="261" max="261" width="21" style="208" customWidth="1"/>
    <col min="262" max="263" width="15.7109375" style="208" customWidth="1"/>
    <col min="264" max="507" width="9.140625" style="208"/>
    <col min="508" max="508" width="5.7109375" style="208" customWidth="1"/>
    <col min="509" max="509" width="37.7109375" style="208" customWidth="1"/>
    <col min="510" max="510" width="15.7109375" style="208" customWidth="1"/>
    <col min="511" max="511" width="12.28515625" style="208" customWidth="1"/>
    <col min="512" max="514" width="15.7109375" style="208" customWidth="1"/>
    <col min="515" max="515" width="30.7109375" style="208" customWidth="1"/>
    <col min="516" max="516" width="13.7109375" style="208" customWidth="1"/>
    <col min="517" max="517" width="21" style="208" customWidth="1"/>
    <col min="518" max="519" width="15.7109375" style="208" customWidth="1"/>
    <col min="520" max="763" width="9.140625" style="208"/>
    <col min="764" max="764" width="5.7109375" style="208" customWidth="1"/>
    <col min="765" max="765" width="37.7109375" style="208" customWidth="1"/>
    <col min="766" max="766" width="15.7109375" style="208" customWidth="1"/>
    <col min="767" max="767" width="12.28515625" style="208" customWidth="1"/>
    <col min="768" max="770" width="15.7109375" style="208" customWidth="1"/>
    <col min="771" max="771" width="30.7109375" style="208" customWidth="1"/>
    <col min="772" max="772" width="13.7109375" style="208" customWidth="1"/>
    <col min="773" max="773" width="21" style="208" customWidth="1"/>
    <col min="774" max="775" width="15.7109375" style="208" customWidth="1"/>
    <col min="776" max="1019" width="9.140625" style="208"/>
    <col min="1020" max="1020" width="5.7109375" style="208" customWidth="1"/>
    <col min="1021" max="1021" width="37.7109375" style="208" customWidth="1"/>
    <col min="1022" max="1022" width="15.7109375" style="208" customWidth="1"/>
    <col min="1023" max="1023" width="12.28515625" style="208" customWidth="1"/>
    <col min="1024" max="1026" width="15.7109375" style="208" customWidth="1"/>
    <col min="1027" max="1027" width="30.7109375" style="208" customWidth="1"/>
    <col min="1028" max="1028" width="13.7109375" style="208" customWidth="1"/>
    <col min="1029" max="1029" width="21" style="208" customWidth="1"/>
    <col min="1030" max="1031" width="15.7109375" style="208" customWidth="1"/>
    <col min="1032" max="1275" width="9.140625" style="208"/>
    <col min="1276" max="1276" width="5.7109375" style="208" customWidth="1"/>
    <col min="1277" max="1277" width="37.7109375" style="208" customWidth="1"/>
    <col min="1278" max="1278" width="15.7109375" style="208" customWidth="1"/>
    <col min="1279" max="1279" width="12.28515625" style="208" customWidth="1"/>
    <col min="1280" max="1282" width="15.7109375" style="208" customWidth="1"/>
    <col min="1283" max="1283" width="30.7109375" style="208" customWidth="1"/>
    <col min="1284" max="1284" width="13.7109375" style="208" customWidth="1"/>
    <col min="1285" max="1285" width="21" style="208" customWidth="1"/>
    <col min="1286" max="1287" width="15.7109375" style="208" customWidth="1"/>
    <col min="1288" max="1531" width="9.140625" style="208"/>
    <col min="1532" max="1532" width="5.7109375" style="208" customWidth="1"/>
    <col min="1533" max="1533" width="37.7109375" style="208" customWidth="1"/>
    <col min="1534" max="1534" width="15.7109375" style="208" customWidth="1"/>
    <col min="1535" max="1535" width="12.28515625" style="208" customWidth="1"/>
    <col min="1536" max="1538" width="15.7109375" style="208" customWidth="1"/>
    <col min="1539" max="1539" width="30.7109375" style="208" customWidth="1"/>
    <col min="1540" max="1540" width="13.7109375" style="208" customWidth="1"/>
    <col min="1541" max="1541" width="21" style="208" customWidth="1"/>
    <col min="1542" max="1543" width="15.7109375" style="208" customWidth="1"/>
    <col min="1544" max="1787" width="9.140625" style="208"/>
    <col min="1788" max="1788" width="5.7109375" style="208" customWidth="1"/>
    <col min="1789" max="1789" width="37.7109375" style="208" customWidth="1"/>
    <col min="1790" max="1790" width="15.7109375" style="208" customWidth="1"/>
    <col min="1791" max="1791" width="12.28515625" style="208" customWidth="1"/>
    <col min="1792" max="1794" width="15.7109375" style="208" customWidth="1"/>
    <col min="1795" max="1795" width="30.7109375" style="208" customWidth="1"/>
    <col min="1796" max="1796" width="13.7109375" style="208" customWidth="1"/>
    <col min="1797" max="1797" width="21" style="208" customWidth="1"/>
    <col min="1798" max="1799" width="15.7109375" style="208" customWidth="1"/>
    <col min="1800" max="2043" width="9.140625" style="208"/>
    <col min="2044" max="2044" width="5.7109375" style="208" customWidth="1"/>
    <col min="2045" max="2045" width="37.7109375" style="208" customWidth="1"/>
    <col min="2046" max="2046" width="15.7109375" style="208" customWidth="1"/>
    <col min="2047" max="2047" width="12.28515625" style="208" customWidth="1"/>
    <col min="2048" max="2050" width="15.7109375" style="208" customWidth="1"/>
    <col min="2051" max="2051" width="30.7109375" style="208" customWidth="1"/>
    <col min="2052" max="2052" width="13.7109375" style="208" customWidth="1"/>
    <col min="2053" max="2053" width="21" style="208" customWidth="1"/>
    <col min="2054" max="2055" width="15.7109375" style="208" customWidth="1"/>
    <col min="2056" max="2299" width="9.140625" style="208"/>
    <col min="2300" max="2300" width="5.7109375" style="208" customWidth="1"/>
    <col min="2301" max="2301" width="37.7109375" style="208" customWidth="1"/>
    <col min="2302" max="2302" width="15.7109375" style="208" customWidth="1"/>
    <col min="2303" max="2303" width="12.28515625" style="208" customWidth="1"/>
    <col min="2304" max="2306" width="15.7109375" style="208" customWidth="1"/>
    <col min="2307" max="2307" width="30.7109375" style="208" customWidth="1"/>
    <col min="2308" max="2308" width="13.7109375" style="208" customWidth="1"/>
    <col min="2309" max="2309" width="21" style="208" customWidth="1"/>
    <col min="2310" max="2311" width="15.7109375" style="208" customWidth="1"/>
    <col min="2312" max="2555" width="9.140625" style="208"/>
    <col min="2556" max="2556" width="5.7109375" style="208" customWidth="1"/>
    <col min="2557" max="2557" width="37.7109375" style="208" customWidth="1"/>
    <col min="2558" max="2558" width="15.7109375" style="208" customWidth="1"/>
    <col min="2559" max="2559" width="12.28515625" style="208" customWidth="1"/>
    <col min="2560" max="2562" width="15.7109375" style="208" customWidth="1"/>
    <col min="2563" max="2563" width="30.7109375" style="208" customWidth="1"/>
    <col min="2564" max="2564" width="13.7109375" style="208" customWidth="1"/>
    <col min="2565" max="2565" width="21" style="208" customWidth="1"/>
    <col min="2566" max="2567" width="15.7109375" style="208" customWidth="1"/>
    <col min="2568" max="2811" width="9.140625" style="208"/>
    <col min="2812" max="2812" width="5.7109375" style="208" customWidth="1"/>
    <col min="2813" max="2813" width="37.7109375" style="208" customWidth="1"/>
    <col min="2814" max="2814" width="15.7109375" style="208" customWidth="1"/>
    <col min="2815" max="2815" width="12.28515625" style="208" customWidth="1"/>
    <col min="2816" max="2818" width="15.7109375" style="208" customWidth="1"/>
    <col min="2819" max="2819" width="30.7109375" style="208" customWidth="1"/>
    <col min="2820" max="2820" width="13.7109375" style="208" customWidth="1"/>
    <col min="2821" max="2821" width="21" style="208" customWidth="1"/>
    <col min="2822" max="2823" width="15.7109375" style="208" customWidth="1"/>
    <col min="2824" max="3067" width="9.140625" style="208"/>
    <col min="3068" max="3068" width="5.7109375" style="208" customWidth="1"/>
    <col min="3069" max="3069" width="37.7109375" style="208" customWidth="1"/>
    <col min="3070" max="3070" width="15.7109375" style="208" customWidth="1"/>
    <col min="3071" max="3071" width="12.28515625" style="208" customWidth="1"/>
    <col min="3072" max="3074" width="15.7109375" style="208" customWidth="1"/>
    <col min="3075" max="3075" width="30.7109375" style="208" customWidth="1"/>
    <col min="3076" max="3076" width="13.7109375" style="208" customWidth="1"/>
    <col min="3077" max="3077" width="21" style="208" customWidth="1"/>
    <col min="3078" max="3079" width="15.7109375" style="208" customWidth="1"/>
    <col min="3080" max="3323" width="9.140625" style="208"/>
    <col min="3324" max="3324" width="5.7109375" style="208" customWidth="1"/>
    <col min="3325" max="3325" width="37.7109375" style="208" customWidth="1"/>
    <col min="3326" max="3326" width="15.7109375" style="208" customWidth="1"/>
    <col min="3327" max="3327" width="12.28515625" style="208" customWidth="1"/>
    <col min="3328" max="3330" width="15.7109375" style="208" customWidth="1"/>
    <col min="3331" max="3331" width="30.7109375" style="208" customWidth="1"/>
    <col min="3332" max="3332" width="13.7109375" style="208" customWidth="1"/>
    <col min="3333" max="3333" width="21" style="208" customWidth="1"/>
    <col min="3334" max="3335" width="15.7109375" style="208" customWidth="1"/>
    <col min="3336" max="3579" width="9.140625" style="208"/>
    <col min="3580" max="3580" width="5.7109375" style="208" customWidth="1"/>
    <col min="3581" max="3581" width="37.7109375" style="208" customWidth="1"/>
    <col min="3582" max="3582" width="15.7109375" style="208" customWidth="1"/>
    <col min="3583" max="3583" width="12.28515625" style="208" customWidth="1"/>
    <col min="3584" max="3586" width="15.7109375" style="208" customWidth="1"/>
    <col min="3587" max="3587" width="30.7109375" style="208" customWidth="1"/>
    <col min="3588" max="3588" width="13.7109375" style="208" customWidth="1"/>
    <col min="3589" max="3589" width="21" style="208" customWidth="1"/>
    <col min="3590" max="3591" width="15.7109375" style="208" customWidth="1"/>
    <col min="3592" max="3835" width="9.140625" style="208"/>
    <col min="3836" max="3836" width="5.7109375" style="208" customWidth="1"/>
    <col min="3837" max="3837" width="37.7109375" style="208" customWidth="1"/>
    <col min="3838" max="3838" width="15.7109375" style="208" customWidth="1"/>
    <col min="3839" max="3839" width="12.28515625" style="208" customWidth="1"/>
    <col min="3840" max="3842" width="15.7109375" style="208" customWidth="1"/>
    <col min="3843" max="3843" width="30.7109375" style="208" customWidth="1"/>
    <col min="3844" max="3844" width="13.7109375" style="208" customWidth="1"/>
    <col min="3845" max="3845" width="21" style="208" customWidth="1"/>
    <col min="3846" max="3847" width="15.7109375" style="208" customWidth="1"/>
    <col min="3848" max="4091" width="9.140625" style="208"/>
    <col min="4092" max="4092" width="5.7109375" style="208" customWidth="1"/>
    <col min="4093" max="4093" width="37.7109375" style="208" customWidth="1"/>
    <col min="4094" max="4094" width="15.7109375" style="208" customWidth="1"/>
    <col min="4095" max="4095" width="12.28515625" style="208" customWidth="1"/>
    <col min="4096" max="4098" width="15.7109375" style="208" customWidth="1"/>
    <col min="4099" max="4099" width="30.7109375" style="208" customWidth="1"/>
    <col min="4100" max="4100" width="13.7109375" style="208" customWidth="1"/>
    <col min="4101" max="4101" width="21" style="208" customWidth="1"/>
    <col min="4102" max="4103" width="15.7109375" style="208" customWidth="1"/>
    <col min="4104" max="4347" width="9.140625" style="208"/>
    <col min="4348" max="4348" width="5.7109375" style="208" customWidth="1"/>
    <col min="4349" max="4349" width="37.7109375" style="208" customWidth="1"/>
    <col min="4350" max="4350" width="15.7109375" style="208" customWidth="1"/>
    <col min="4351" max="4351" width="12.28515625" style="208" customWidth="1"/>
    <col min="4352" max="4354" width="15.7109375" style="208" customWidth="1"/>
    <col min="4355" max="4355" width="30.7109375" style="208" customWidth="1"/>
    <col min="4356" max="4356" width="13.7109375" style="208" customWidth="1"/>
    <col min="4357" max="4357" width="21" style="208" customWidth="1"/>
    <col min="4358" max="4359" width="15.7109375" style="208" customWidth="1"/>
    <col min="4360" max="4603" width="9.140625" style="208"/>
    <col min="4604" max="4604" width="5.7109375" style="208" customWidth="1"/>
    <col min="4605" max="4605" width="37.7109375" style="208" customWidth="1"/>
    <col min="4606" max="4606" width="15.7109375" style="208" customWidth="1"/>
    <col min="4607" max="4607" width="12.28515625" style="208" customWidth="1"/>
    <col min="4608" max="4610" width="15.7109375" style="208" customWidth="1"/>
    <col min="4611" max="4611" width="30.7109375" style="208" customWidth="1"/>
    <col min="4612" max="4612" width="13.7109375" style="208" customWidth="1"/>
    <col min="4613" max="4613" width="21" style="208" customWidth="1"/>
    <col min="4614" max="4615" width="15.7109375" style="208" customWidth="1"/>
    <col min="4616" max="4859" width="9.140625" style="208"/>
    <col min="4860" max="4860" width="5.7109375" style="208" customWidth="1"/>
    <col min="4861" max="4861" width="37.7109375" style="208" customWidth="1"/>
    <col min="4862" max="4862" width="15.7109375" style="208" customWidth="1"/>
    <col min="4863" max="4863" width="12.28515625" style="208" customWidth="1"/>
    <col min="4864" max="4866" width="15.7109375" style="208" customWidth="1"/>
    <col min="4867" max="4867" width="30.7109375" style="208" customWidth="1"/>
    <col min="4868" max="4868" width="13.7109375" style="208" customWidth="1"/>
    <col min="4869" max="4869" width="21" style="208" customWidth="1"/>
    <col min="4870" max="4871" width="15.7109375" style="208" customWidth="1"/>
    <col min="4872" max="5115" width="9.140625" style="208"/>
    <col min="5116" max="5116" width="5.7109375" style="208" customWidth="1"/>
    <col min="5117" max="5117" width="37.7109375" style="208" customWidth="1"/>
    <col min="5118" max="5118" width="15.7109375" style="208" customWidth="1"/>
    <col min="5119" max="5119" width="12.28515625" style="208" customWidth="1"/>
    <col min="5120" max="5122" width="15.7109375" style="208" customWidth="1"/>
    <col min="5123" max="5123" width="30.7109375" style="208" customWidth="1"/>
    <col min="5124" max="5124" width="13.7109375" style="208" customWidth="1"/>
    <col min="5125" max="5125" width="21" style="208" customWidth="1"/>
    <col min="5126" max="5127" width="15.7109375" style="208" customWidth="1"/>
    <col min="5128" max="5371" width="9.140625" style="208"/>
    <col min="5372" max="5372" width="5.7109375" style="208" customWidth="1"/>
    <col min="5373" max="5373" width="37.7109375" style="208" customWidth="1"/>
    <col min="5374" max="5374" width="15.7109375" style="208" customWidth="1"/>
    <col min="5375" max="5375" width="12.28515625" style="208" customWidth="1"/>
    <col min="5376" max="5378" width="15.7109375" style="208" customWidth="1"/>
    <col min="5379" max="5379" width="30.7109375" style="208" customWidth="1"/>
    <col min="5380" max="5380" width="13.7109375" style="208" customWidth="1"/>
    <col min="5381" max="5381" width="21" style="208" customWidth="1"/>
    <col min="5382" max="5383" width="15.7109375" style="208" customWidth="1"/>
    <col min="5384" max="5627" width="9.140625" style="208"/>
    <col min="5628" max="5628" width="5.7109375" style="208" customWidth="1"/>
    <col min="5629" max="5629" width="37.7109375" style="208" customWidth="1"/>
    <col min="5630" max="5630" width="15.7109375" style="208" customWidth="1"/>
    <col min="5631" max="5631" width="12.28515625" style="208" customWidth="1"/>
    <col min="5632" max="5634" width="15.7109375" style="208" customWidth="1"/>
    <col min="5635" max="5635" width="30.7109375" style="208" customWidth="1"/>
    <col min="5636" max="5636" width="13.7109375" style="208" customWidth="1"/>
    <col min="5637" max="5637" width="21" style="208" customWidth="1"/>
    <col min="5638" max="5639" width="15.7109375" style="208" customWidth="1"/>
    <col min="5640" max="5883" width="9.140625" style="208"/>
    <col min="5884" max="5884" width="5.7109375" style="208" customWidth="1"/>
    <col min="5885" max="5885" width="37.7109375" style="208" customWidth="1"/>
    <col min="5886" max="5886" width="15.7109375" style="208" customWidth="1"/>
    <col min="5887" max="5887" width="12.28515625" style="208" customWidth="1"/>
    <col min="5888" max="5890" width="15.7109375" style="208" customWidth="1"/>
    <col min="5891" max="5891" width="30.7109375" style="208" customWidth="1"/>
    <col min="5892" max="5892" width="13.7109375" style="208" customWidth="1"/>
    <col min="5893" max="5893" width="21" style="208" customWidth="1"/>
    <col min="5894" max="5895" width="15.7109375" style="208" customWidth="1"/>
    <col min="5896" max="6139" width="9.140625" style="208"/>
    <col min="6140" max="6140" width="5.7109375" style="208" customWidth="1"/>
    <col min="6141" max="6141" width="37.7109375" style="208" customWidth="1"/>
    <col min="6142" max="6142" width="15.7109375" style="208" customWidth="1"/>
    <col min="6143" max="6143" width="12.28515625" style="208" customWidth="1"/>
    <col min="6144" max="6146" width="15.7109375" style="208" customWidth="1"/>
    <col min="6147" max="6147" width="30.7109375" style="208" customWidth="1"/>
    <col min="6148" max="6148" width="13.7109375" style="208" customWidth="1"/>
    <col min="6149" max="6149" width="21" style="208" customWidth="1"/>
    <col min="6150" max="6151" width="15.7109375" style="208" customWidth="1"/>
    <col min="6152" max="6395" width="9.140625" style="208"/>
    <col min="6396" max="6396" width="5.7109375" style="208" customWidth="1"/>
    <col min="6397" max="6397" width="37.7109375" style="208" customWidth="1"/>
    <col min="6398" max="6398" width="15.7109375" style="208" customWidth="1"/>
    <col min="6399" max="6399" width="12.28515625" style="208" customWidth="1"/>
    <col min="6400" max="6402" width="15.7109375" style="208" customWidth="1"/>
    <col min="6403" max="6403" width="30.7109375" style="208" customWidth="1"/>
    <col min="6404" max="6404" width="13.7109375" style="208" customWidth="1"/>
    <col min="6405" max="6405" width="21" style="208" customWidth="1"/>
    <col min="6406" max="6407" width="15.7109375" style="208" customWidth="1"/>
    <col min="6408" max="6651" width="9.140625" style="208"/>
    <col min="6652" max="6652" width="5.7109375" style="208" customWidth="1"/>
    <col min="6653" max="6653" width="37.7109375" style="208" customWidth="1"/>
    <col min="6654" max="6654" width="15.7109375" style="208" customWidth="1"/>
    <col min="6655" max="6655" width="12.28515625" style="208" customWidth="1"/>
    <col min="6656" max="6658" width="15.7109375" style="208" customWidth="1"/>
    <col min="6659" max="6659" width="30.7109375" style="208" customWidth="1"/>
    <col min="6660" max="6660" width="13.7109375" style="208" customWidth="1"/>
    <col min="6661" max="6661" width="21" style="208" customWidth="1"/>
    <col min="6662" max="6663" width="15.7109375" style="208" customWidth="1"/>
    <col min="6664" max="6907" width="9.140625" style="208"/>
    <col min="6908" max="6908" width="5.7109375" style="208" customWidth="1"/>
    <col min="6909" max="6909" width="37.7109375" style="208" customWidth="1"/>
    <col min="6910" max="6910" width="15.7109375" style="208" customWidth="1"/>
    <col min="6911" max="6911" width="12.28515625" style="208" customWidth="1"/>
    <col min="6912" max="6914" width="15.7109375" style="208" customWidth="1"/>
    <col min="6915" max="6915" width="30.7109375" style="208" customWidth="1"/>
    <col min="6916" max="6916" width="13.7109375" style="208" customWidth="1"/>
    <col min="6917" max="6917" width="21" style="208" customWidth="1"/>
    <col min="6918" max="6919" width="15.7109375" style="208" customWidth="1"/>
    <col min="6920" max="7163" width="9.140625" style="208"/>
    <col min="7164" max="7164" width="5.7109375" style="208" customWidth="1"/>
    <col min="7165" max="7165" width="37.7109375" style="208" customWidth="1"/>
    <col min="7166" max="7166" width="15.7109375" style="208" customWidth="1"/>
    <col min="7167" max="7167" width="12.28515625" style="208" customWidth="1"/>
    <col min="7168" max="7170" width="15.7109375" style="208" customWidth="1"/>
    <col min="7171" max="7171" width="30.7109375" style="208" customWidth="1"/>
    <col min="7172" max="7172" width="13.7109375" style="208" customWidth="1"/>
    <col min="7173" max="7173" width="21" style="208" customWidth="1"/>
    <col min="7174" max="7175" width="15.7109375" style="208" customWidth="1"/>
    <col min="7176" max="7419" width="9.140625" style="208"/>
    <col min="7420" max="7420" width="5.7109375" style="208" customWidth="1"/>
    <col min="7421" max="7421" width="37.7109375" style="208" customWidth="1"/>
    <col min="7422" max="7422" width="15.7109375" style="208" customWidth="1"/>
    <col min="7423" max="7423" width="12.28515625" style="208" customWidth="1"/>
    <col min="7424" max="7426" width="15.7109375" style="208" customWidth="1"/>
    <col min="7427" max="7427" width="30.7109375" style="208" customWidth="1"/>
    <col min="7428" max="7428" width="13.7109375" style="208" customWidth="1"/>
    <col min="7429" max="7429" width="21" style="208" customWidth="1"/>
    <col min="7430" max="7431" width="15.7109375" style="208" customWidth="1"/>
    <col min="7432" max="7675" width="9.140625" style="208"/>
    <col min="7676" max="7676" width="5.7109375" style="208" customWidth="1"/>
    <col min="7677" max="7677" width="37.7109375" style="208" customWidth="1"/>
    <col min="7678" max="7678" width="15.7109375" style="208" customWidth="1"/>
    <col min="7679" max="7679" width="12.28515625" style="208" customWidth="1"/>
    <col min="7680" max="7682" width="15.7109375" style="208" customWidth="1"/>
    <col min="7683" max="7683" width="30.7109375" style="208" customWidth="1"/>
    <col min="7684" max="7684" width="13.7109375" style="208" customWidth="1"/>
    <col min="7685" max="7685" width="21" style="208" customWidth="1"/>
    <col min="7686" max="7687" width="15.7109375" style="208" customWidth="1"/>
    <col min="7688" max="7931" width="9.140625" style="208"/>
    <col min="7932" max="7932" width="5.7109375" style="208" customWidth="1"/>
    <col min="7933" max="7933" width="37.7109375" style="208" customWidth="1"/>
    <col min="7934" max="7934" width="15.7109375" style="208" customWidth="1"/>
    <col min="7935" max="7935" width="12.28515625" style="208" customWidth="1"/>
    <col min="7936" max="7938" width="15.7109375" style="208" customWidth="1"/>
    <col min="7939" max="7939" width="30.7109375" style="208" customWidth="1"/>
    <col min="7940" max="7940" width="13.7109375" style="208" customWidth="1"/>
    <col min="7941" max="7941" width="21" style="208" customWidth="1"/>
    <col min="7942" max="7943" width="15.7109375" style="208" customWidth="1"/>
    <col min="7944" max="8187" width="9.140625" style="208"/>
    <col min="8188" max="8188" width="5.7109375" style="208" customWidth="1"/>
    <col min="8189" max="8189" width="37.7109375" style="208" customWidth="1"/>
    <col min="8190" max="8190" width="15.7109375" style="208" customWidth="1"/>
    <col min="8191" max="8191" width="12.28515625" style="208" customWidth="1"/>
    <col min="8192" max="8194" width="15.7109375" style="208" customWidth="1"/>
    <col min="8195" max="8195" width="30.7109375" style="208" customWidth="1"/>
    <col min="8196" max="8196" width="13.7109375" style="208" customWidth="1"/>
    <col min="8197" max="8197" width="21" style="208" customWidth="1"/>
    <col min="8198" max="8199" width="15.7109375" style="208" customWidth="1"/>
    <col min="8200" max="8443" width="9.140625" style="208"/>
    <col min="8444" max="8444" width="5.7109375" style="208" customWidth="1"/>
    <col min="8445" max="8445" width="37.7109375" style="208" customWidth="1"/>
    <col min="8446" max="8446" width="15.7109375" style="208" customWidth="1"/>
    <col min="8447" max="8447" width="12.28515625" style="208" customWidth="1"/>
    <col min="8448" max="8450" width="15.7109375" style="208" customWidth="1"/>
    <col min="8451" max="8451" width="30.7109375" style="208" customWidth="1"/>
    <col min="8452" max="8452" width="13.7109375" style="208" customWidth="1"/>
    <col min="8453" max="8453" width="21" style="208" customWidth="1"/>
    <col min="8454" max="8455" width="15.7109375" style="208" customWidth="1"/>
    <col min="8456" max="8699" width="9.140625" style="208"/>
    <col min="8700" max="8700" width="5.7109375" style="208" customWidth="1"/>
    <col min="8701" max="8701" width="37.7109375" style="208" customWidth="1"/>
    <col min="8702" max="8702" width="15.7109375" style="208" customWidth="1"/>
    <col min="8703" max="8703" width="12.28515625" style="208" customWidth="1"/>
    <col min="8704" max="8706" width="15.7109375" style="208" customWidth="1"/>
    <col min="8707" max="8707" width="30.7109375" style="208" customWidth="1"/>
    <col min="8708" max="8708" width="13.7109375" style="208" customWidth="1"/>
    <col min="8709" max="8709" width="21" style="208" customWidth="1"/>
    <col min="8710" max="8711" width="15.7109375" style="208" customWidth="1"/>
    <col min="8712" max="8955" width="9.140625" style="208"/>
    <col min="8956" max="8956" width="5.7109375" style="208" customWidth="1"/>
    <col min="8957" max="8957" width="37.7109375" style="208" customWidth="1"/>
    <col min="8958" max="8958" width="15.7109375" style="208" customWidth="1"/>
    <col min="8959" max="8959" width="12.28515625" style="208" customWidth="1"/>
    <col min="8960" max="8962" width="15.7109375" style="208" customWidth="1"/>
    <col min="8963" max="8963" width="30.7109375" style="208" customWidth="1"/>
    <col min="8964" max="8964" width="13.7109375" style="208" customWidth="1"/>
    <col min="8965" max="8965" width="21" style="208" customWidth="1"/>
    <col min="8966" max="8967" width="15.7109375" style="208" customWidth="1"/>
    <col min="8968" max="9211" width="9.140625" style="208"/>
    <col min="9212" max="9212" width="5.7109375" style="208" customWidth="1"/>
    <col min="9213" max="9213" width="37.7109375" style="208" customWidth="1"/>
    <col min="9214" max="9214" width="15.7109375" style="208" customWidth="1"/>
    <col min="9215" max="9215" width="12.28515625" style="208" customWidth="1"/>
    <col min="9216" max="9218" width="15.7109375" style="208" customWidth="1"/>
    <col min="9219" max="9219" width="30.7109375" style="208" customWidth="1"/>
    <col min="9220" max="9220" width="13.7109375" style="208" customWidth="1"/>
    <col min="9221" max="9221" width="21" style="208" customWidth="1"/>
    <col min="9222" max="9223" width="15.7109375" style="208" customWidth="1"/>
    <col min="9224" max="9467" width="9.140625" style="208"/>
    <col min="9468" max="9468" width="5.7109375" style="208" customWidth="1"/>
    <col min="9469" max="9469" width="37.7109375" style="208" customWidth="1"/>
    <col min="9470" max="9470" width="15.7109375" style="208" customWidth="1"/>
    <col min="9471" max="9471" width="12.28515625" style="208" customWidth="1"/>
    <col min="9472" max="9474" width="15.7109375" style="208" customWidth="1"/>
    <col min="9475" max="9475" width="30.7109375" style="208" customWidth="1"/>
    <col min="9476" max="9476" width="13.7109375" style="208" customWidth="1"/>
    <col min="9477" max="9477" width="21" style="208" customWidth="1"/>
    <col min="9478" max="9479" width="15.7109375" style="208" customWidth="1"/>
    <col min="9480" max="9723" width="9.140625" style="208"/>
    <col min="9724" max="9724" width="5.7109375" style="208" customWidth="1"/>
    <col min="9725" max="9725" width="37.7109375" style="208" customWidth="1"/>
    <col min="9726" max="9726" width="15.7109375" style="208" customWidth="1"/>
    <col min="9727" max="9727" width="12.28515625" style="208" customWidth="1"/>
    <col min="9728" max="9730" width="15.7109375" style="208" customWidth="1"/>
    <col min="9731" max="9731" width="30.7109375" style="208" customWidth="1"/>
    <col min="9732" max="9732" width="13.7109375" style="208" customWidth="1"/>
    <col min="9733" max="9733" width="21" style="208" customWidth="1"/>
    <col min="9734" max="9735" width="15.7109375" style="208" customWidth="1"/>
    <col min="9736" max="9979" width="9.140625" style="208"/>
    <col min="9980" max="9980" width="5.7109375" style="208" customWidth="1"/>
    <col min="9981" max="9981" width="37.7109375" style="208" customWidth="1"/>
    <col min="9982" max="9982" width="15.7109375" style="208" customWidth="1"/>
    <col min="9983" max="9983" width="12.28515625" style="208" customWidth="1"/>
    <col min="9984" max="9986" width="15.7109375" style="208" customWidth="1"/>
    <col min="9987" max="9987" width="30.7109375" style="208" customWidth="1"/>
    <col min="9988" max="9988" width="13.7109375" style="208" customWidth="1"/>
    <col min="9989" max="9989" width="21" style="208" customWidth="1"/>
    <col min="9990" max="9991" width="15.7109375" style="208" customWidth="1"/>
    <col min="9992" max="10235" width="9.140625" style="208"/>
    <col min="10236" max="10236" width="5.7109375" style="208" customWidth="1"/>
    <col min="10237" max="10237" width="37.7109375" style="208" customWidth="1"/>
    <col min="10238" max="10238" width="15.7109375" style="208" customWidth="1"/>
    <col min="10239" max="10239" width="12.28515625" style="208" customWidth="1"/>
    <col min="10240" max="10242" width="15.7109375" style="208" customWidth="1"/>
    <col min="10243" max="10243" width="30.7109375" style="208" customWidth="1"/>
    <col min="10244" max="10244" width="13.7109375" style="208" customWidth="1"/>
    <col min="10245" max="10245" width="21" style="208" customWidth="1"/>
    <col min="10246" max="10247" width="15.7109375" style="208" customWidth="1"/>
    <col min="10248" max="10491" width="9.140625" style="208"/>
    <col min="10492" max="10492" width="5.7109375" style="208" customWidth="1"/>
    <col min="10493" max="10493" width="37.7109375" style="208" customWidth="1"/>
    <col min="10494" max="10494" width="15.7109375" style="208" customWidth="1"/>
    <col min="10495" max="10495" width="12.28515625" style="208" customWidth="1"/>
    <col min="10496" max="10498" width="15.7109375" style="208" customWidth="1"/>
    <col min="10499" max="10499" width="30.7109375" style="208" customWidth="1"/>
    <col min="10500" max="10500" width="13.7109375" style="208" customWidth="1"/>
    <col min="10501" max="10501" width="21" style="208" customWidth="1"/>
    <col min="10502" max="10503" width="15.7109375" style="208" customWidth="1"/>
    <col min="10504" max="10747" width="9.140625" style="208"/>
    <col min="10748" max="10748" width="5.7109375" style="208" customWidth="1"/>
    <col min="10749" max="10749" width="37.7109375" style="208" customWidth="1"/>
    <col min="10750" max="10750" width="15.7109375" style="208" customWidth="1"/>
    <col min="10751" max="10751" width="12.28515625" style="208" customWidth="1"/>
    <col min="10752" max="10754" width="15.7109375" style="208" customWidth="1"/>
    <col min="10755" max="10755" width="30.7109375" style="208" customWidth="1"/>
    <col min="10756" max="10756" width="13.7109375" style="208" customWidth="1"/>
    <col min="10757" max="10757" width="21" style="208" customWidth="1"/>
    <col min="10758" max="10759" width="15.7109375" style="208" customWidth="1"/>
    <col min="10760" max="11003" width="9.140625" style="208"/>
    <col min="11004" max="11004" width="5.7109375" style="208" customWidth="1"/>
    <col min="11005" max="11005" width="37.7109375" style="208" customWidth="1"/>
    <col min="11006" max="11006" width="15.7109375" style="208" customWidth="1"/>
    <col min="11007" max="11007" width="12.28515625" style="208" customWidth="1"/>
    <col min="11008" max="11010" width="15.7109375" style="208" customWidth="1"/>
    <col min="11011" max="11011" width="30.7109375" style="208" customWidth="1"/>
    <col min="11012" max="11012" width="13.7109375" style="208" customWidth="1"/>
    <col min="11013" max="11013" width="21" style="208" customWidth="1"/>
    <col min="11014" max="11015" width="15.7109375" style="208" customWidth="1"/>
    <col min="11016" max="11259" width="9.140625" style="208"/>
    <col min="11260" max="11260" width="5.7109375" style="208" customWidth="1"/>
    <col min="11261" max="11261" width="37.7109375" style="208" customWidth="1"/>
    <col min="11262" max="11262" width="15.7109375" style="208" customWidth="1"/>
    <col min="11263" max="11263" width="12.28515625" style="208" customWidth="1"/>
    <col min="11264" max="11266" width="15.7109375" style="208" customWidth="1"/>
    <col min="11267" max="11267" width="30.7109375" style="208" customWidth="1"/>
    <col min="11268" max="11268" width="13.7109375" style="208" customWidth="1"/>
    <col min="11269" max="11269" width="21" style="208" customWidth="1"/>
    <col min="11270" max="11271" width="15.7109375" style="208" customWidth="1"/>
    <col min="11272" max="11515" width="9.140625" style="208"/>
    <col min="11516" max="11516" width="5.7109375" style="208" customWidth="1"/>
    <col min="11517" max="11517" width="37.7109375" style="208" customWidth="1"/>
    <col min="11518" max="11518" width="15.7109375" style="208" customWidth="1"/>
    <col min="11519" max="11519" width="12.28515625" style="208" customWidth="1"/>
    <col min="11520" max="11522" width="15.7109375" style="208" customWidth="1"/>
    <col min="11523" max="11523" width="30.7109375" style="208" customWidth="1"/>
    <col min="11524" max="11524" width="13.7109375" style="208" customWidth="1"/>
    <col min="11525" max="11525" width="21" style="208" customWidth="1"/>
    <col min="11526" max="11527" width="15.7109375" style="208" customWidth="1"/>
    <col min="11528" max="11771" width="9.140625" style="208"/>
    <col min="11772" max="11772" width="5.7109375" style="208" customWidth="1"/>
    <col min="11773" max="11773" width="37.7109375" style="208" customWidth="1"/>
    <col min="11774" max="11774" width="15.7109375" style="208" customWidth="1"/>
    <col min="11775" max="11775" width="12.28515625" style="208" customWidth="1"/>
    <col min="11776" max="11778" width="15.7109375" style="208" customWidth="1"/>
    <col min="11779" max="11779" width="30.7109375" style="208" customWidth="1"/>
    <col min="11780" max="11780" width="13.7109375" style="208" customWidth="1"/>
    <col min="11781" max="11781" width="21" style="208" customWidth="1"/>
    <col min="11782" max="11783" width="15.7109375" style="208" customWidth="1"/>
    <col min="11784" max="12027" width="9.140625" style="208"/>
    <col min="12028" max="12028" width="5.7109375" style="208" customWidth="1"/>
    <col min="12029" max="12029" width="37.7109375" style="208" customWidth="1"/>
    <col min="12030" max="12030" width="15.7109375" style="208" customWidth="1"/>
    <col min="12031" max="12031" width="12.28515625" style="208" customWidth="1"/>
    <col min="12032" max="12034" width="15.7109375" style="208" customWidth="1"/>
    <col min="12035" max="12035" width="30.7109375" style="208" customWidth="1"/>
    <col min="12036" max="12036" width="13.7109375" style="208" customWidth="1"/>
    <col min="12037" max="12037" width="21" style="208" customWidth="1"/>
    <col min="12038" max="12039" width="15.7109375" style="208" customWidth="1"/>
    <col min="12040" max="12283" width="9.140625" style="208"/>
    <col min="12284" max="12284" width="5.7109375" style="208" customWidth="1"/>
    <col min="12285" max="12285" width="37.7109375" style="208" customWidth="1"/>
    <col min="12286" max="12286" width="15.7109375" style="208" customWidth="1"/>
    <col min="12287" max="12287" width="12.28515625" style="208" customWidth="1"/>
    <col min="12288" max="12290" width="15.7109375" style="208" customWidth="1"/>
    <col min="12291" max="12291" width="30.7109375" style="208" customWidth="1"/>
    <col min="12292" max="12292" width="13.7109375" style="208" customWidth="1"/>
    <col min="12293" max="12293" width="21" style="208" customWidth="1"/>
    <col min="12294" max="12295" width="15.7109375" style="208" customWidth="1"/>
    <col min="12296" max="12539" width="9.140625" style="208"/>
    <col min="12540" max="12540" width="5.7109375" style="208" customWidth="1"/>
    <col min="12541" max="12541" width="37.7109375" style="208" customWidth="1"/>
    <col min="12542" max="12542" width="15.7109375" style="208" customWidth="1"/>
    <col min="12543" max="12543" width="12.28515625" style="208" customWidth="1"/>
    <col min="12544" max="12546" width="15.7109375" style="208" customWidth="1"/>
    <col min="12547" max="12547" width="30.7109375" style="208" customWidth="1"/>
    <col min="12548" max="12548" width="13.7109375" style="208" customWidth="1"/>
    <col min="12549" max="12549" width="21" style="208" customWidth="1"/>
    <col min="12550" max="12551" width="15.7109375" style="208" customWidth="1"/>
    <col min="12552" max="12795" width="9.140625" style="208"/>
    <col min="12796" max="12796" width="5.7109375" style="208" customWidth="1"/>
    <col min="12797" max="12797" width="37.7109375" style="208" customWidth="1"/>
    <col min="12798" max="12798" width="15.7109375" style="208" customWidth="1"/>
    <col min="12799" max="12799" width="12.28515625" style="208" customWidth="1"/>
    <col min="12800" max="12802" width="15.7109375" style="208" customWidth="1"/>
    <col min="12803" max="12803" width="30.7109375" style="208" customWidth="1"/>
    <col min="12804" max="12804" width="13.7109375" style="208" customWidth="1"/>
    <col min="12805" max="12805" width="21" style="208" customWidth="1"/>
    <col min="12806" max="12807" width="15.7109375" style="208" customWidth="1"/>
    <col min="12808" max="13051" width="9.140625" style="208"/>
    <col min="13052" max="13052" width="5.7109375" style="208" customWidth="1"/>
    <col min="13053" max="13053" width="37.7109375" style="208" customWidth="1"/>
    <col min="13054" max="13054" width="15.7109375" style="208" customWidth="1"/>
    <col min="13055" max="13055" width="12.28515625" style="208" customWidth="1"/>
    <col min="13056" max="13058" width="15.7109375" style="208" customWidth="1"/>
    <col min="13059" max="13059" width="30.7109375" style="208" customWidth="1"/>
    <col min="13060" max="13060" width="13.7109375" style="208" customWidth="1"/>
    <col min="13061" max="13061" width="21" style="208" customWidth="1"/>
    <col min="13062" max="13063" width="15.7109375" style="208" customWidth="1"/>
    <col min="13064" max="13307" width="9.140625" style="208"/>
    <col min="13308" max="13308" width="5.7109375" style="208" customWidth="1"/>
    <col min="13309" max="13309" width="37.7109375" style="208" customWidth="1"/>
    <col min="13310" max="13310" width="15.7109375" style="208" customWidth="1"/>
    <col min="13311" max="13311" width="12.28515625" style="208" customWidth="1"/>
    <col min="13312" max="13314" width="15.7109375" style="208" customWidth="1"/>
    <col min="13315" max="13315" width="30.7109375" style="208" customWidth="1"/>
    <col min="13316" max="13316" width="13.7109375" style="208" customWidth="1"/>
    <col min="13317" max="13317" width="21" style="208" customWidth="1"/>
    <col min="13318" max="13319" width="15.7109375" style="208" customWidth="1"/>
    <col min="13320" max="13563" width="9.140625" style="208"/>
    <col min="13564" max="13564" width="5.7109375" style="208" customWidth="1"/>
    <col min="13565" max="13565" width="37.7109375" style="208" customWidth="1"/>
    <col min="13566" max="13566" width="15.7109375" style="208" customWidth="1"/>
    <col min="13567" max="13567" width="12.28515625" style="208" customWidth="1"/>
    <col min="13568" max="13570" width="15.7109375" style="208" customWidth="1"/>
    <col min="13571" max="13571" width="30.7109375" style="208" customWidth="1"/>
    <col min="13572" max="13572" width="13.7109375" style="208" customWidth="1"/>
    <col min="13573" max="13573" width="21" style="208" customWidth="1"/>
    <col min="13574" max="13575" width="15.7109375" style="208" customWidth="1"/>
    <col min="13576" max="13819" width="9.140625" style="208"/>
    <col min="13820" max="13820" width="5.7109375" style="208" customWidth="1"/>
    <col min="13821" max="13821" width="37.7109375" style="208" customWidth="1"/>
    <col min="13822" max="13822" width="15.7109375" style="208" customWidth="1"/>
    <col min="13823" max="13823" width="12.28515625" style="208" customWidth="1"/>
    <col min="13824" max="13826" width="15.7109375" style="208" customWidth="1"/>
    <col min="13827" max="13827" width="30.7109375" style="208" customWidth="1"/>
    <col min="13828" max="13828" width="13.7109375" style="208" customWidth="1"/>
    <col min="13829" max="13829" width="21" style="208" customWidth="1"/>
    <col min="13830" max="13831" width="15.7109375" style="208" customWidth="1"/>
    <col min="13832" max="14075" width="9.140625" style="208"/>
    <col min="14076" max="14076" width="5.7109375" style="208" customWidth="1"/>
    <col min="14077" max="14077" width="37.7109375" style="208" customWidth="1"/>
    <col min="14078" max="14078" width="15.7109375" style="208" customWidth="1"/>
    <col min="14079" max="14079" width="12.28515625" style="208" customWidth="1"/>
    <col min="14080" max="14082" width="15.7109375" style="208" customWidth="1"/>
    <col min="14083" max="14083" width="30.7109375" style="208" customWidth="1"/>
    <col min="14084" max="14084" width="13.7109375" style="208" customWidth="1"/>
    <col min="14085" max="14085" width="21" style="208" customWidth="1"/>
    <col min="14086" max="14087" width="15.7109375" style="208" customWidth="1"/>
    <col min="14088" max="14331" width="9.140625" style="208"/>
    <col min="14332" max="14332" width="5.7109375" style="208" customWidth="1"/>
    <col min="14333" max="14333" width="37.7109375" style="208" customWidth="1"/>
    <col min="14334" max="14334" width="15.7109375" style="208" customWidth="1"/>
    <col min="14335" max="14335" width="12.28515625" style="208" customWidth="1"/>
    <col min="14336" max="14338" width="15.7109375" style="208" customWidth="1"/>
    <col min="14339" max="14339" width="30.7109375" style="208" customWidth="1"/>
    <col min="14340" max="14340" width="13.7109375" style="208" customWidth="1"/>
    <col min="14341" max="14341" width="21" style="208" customWidth="1"/>
    <col min="14342" max="14343" width="15.7109375" style="208" customWidth="1"/>
    <col min="14344" max="14587" width="9.140625" style="208"/>
    <col min="14588" max="14588" width="5.7109375" style="208" customWidth="1"/>
    <col min="14589" max="14589" width="37.7109375" style="208" customWidth="1"/>
    <col min="14590" max="14590" width="15.7109375" style="208" customWidth="1"/>
    <col min="14591" max="14591" width="12.28515625" style="208" customWidth="1"/>
    <col min="14592" max="14594" width="15.7109375" style="208" customWidth="1"/>
    <col min="14595" max="14595" width="30.7109375" style="208" customWidth="1"/>
    <col min="14596" max="14596" width="13.7109375" style="208" customWidth="1"/>
    <col min="14597" max="14597" width="21" style="208" customWidth="1"/>
    <col min="14598" max="14599" width="15.7109375" style="208" customWidth="1"/>
    <col min="14600" max="14843" width="9.140625" style="208"/>
    <col min="14844" max="14844" width="5.7109375" style="208" customWidth="1"/>
    <col min="14845" max="14845" width="37.7109375" style="208" customWidth="1"/>
    <col min="14846" max="14846" width="15.7109375" style="208" customWidth="1"/>
    <col min="14847" max="14847" width="12.28515625" style="208" customWidth="1"/>
    <col min="14848" max="14850" width="15.7109375" style="208" customWidth="1"/>
    <col min="14851" max="14851" width="30.7109375" style="208" customWidth="1"/>
    <col min="14852" max="14852" width="13.7109375" style="208" customWidth="1"/>
    <col min="14853" max="14853" width="21" style="208" customWidth="1"/>
    <col min="14854" max="14855" width="15.7109375" style="208" customWidth="1"/>
    <col min="14856" max="15099" width="9.140625" style="208"/>
    <col min="15100" max="15100" width="5.7109375" style="208" customWidth="1"/>
    <col min="15101" max="15101" width="37.7109375" style="208" customWidth="1"/>
    <col min="15102" max="15102" width="15.7109375" style="208" customWidth="1"/>
    <col min="15103" max="15103" width="12.28515625" style="208" customWidth="1"/>
    <col min="15104" max="15106" width="15.7109375" style="208" customWidth="1"/>
    <col min="15107" max="15107" width="30.7109375" style="208" customWidth="1"/>
    <col min="15108" max="15108" width="13.7109375" style="208" customWidth="1"/>
    <col min="15109" max="15109" width="21" style="208" customWidth="1"/>
    <col min="15110" max="15111" width="15.7109375" style="208" customWidth="1"/>
    <col min="15112" max="15355" width="9.140625" style="208"/>
    <col min="15356" max="15356" width="5.7109375" style="208" customWidth="1"/>
    <col min="15357" max="15357" width="37.7109375" style="208" customWidth="1"/>
    <col min="15358" max="15358" width="15.7109375" style="208" customWidth="1"/>
    <col min="15359" max="15359" width="12.28515625" style="208" customWidth="1"/>
    <col min="15360" max="15362" width="15.7109375" style="208" customWidth="1"/>
    <col min="15363" max="15363" width="30.7109375" style="208" customWidth="1"/>
    <col min="15364" max="15364" width="13.7109375" style="208" customWidth="1"/>
    <col min="15365" max="15365" width="21" style="208" customWidth="1"/>
    <col min="15366" max="15367" width="15.7109375" style="208" customWidth="1"/>
    <col min="15368" max="15611" width="9.140625" style="208"/>
    <col min="15612" max="15612" width="5.7109375" style="208" customWidth="1"/>
    <col min="15613" max="15613" width="37.7109375" style="208" customWidth="1"/>
    <col min="15614" max="15614" width="15.7109375" style="208" customWidth="1"/>
    <col min="15615" max="15615" width="12.28515625" style="208" customWidth="1"/>
    <col min="15616" max="15618" width="15.7109375" style="208" customWidth="1"/>
    <col min="15619" max="15619" width="30.7109375" style="208" customWidth="1"/>
    <col min="15620" max="15620" width="13.7109375" style="208" customWidth="1"/>
    <col min="15621" max="15621" width="21" style="208" customWidth="1"/>
    <col min="15622" max="15623" width="15.7109375" style="208" customWidth="1"/>
    <col min="15624" max="15867" width="9.140625" style="208"/>
    <col min="15868" max="15868" width="5.7109375" style="208" customWidth="1"/>
    <col min="15869" max="15869" width="37.7109375" style="208" customWidth="1"/>
    <col min="15870" max="15870" width="15.7109375" style="208" customWidth="1"/>
    <col min="15871" max="15871" width="12.28515625" style="208" customWidth="1"/>
    <col min="15872" max="15874" width="15.7109375" style="208" customWidth="1"/>
    <col min="15875" max="15875" width="30.7109375" style="208" customWidth="1"/>
    <col min="15876" max="15876" width="13.7109375" style="208" customWidth="1"/>
    <col min="15877" max="15877" width="21" style="208" customWidth="1"/>
    <col min="15878" max="15879" width="15.7109375" style="208" customWidth="1"/>
    <col min="15880" max="16123" width="9.140625" style="208"/>
    <col min="16124" max="16124" width="5.7109375" style="208" customWidth="1"/>
    <col min="16125" max="16125" width="37.7109375" style="208" customWidth="1"/>
    <col min="16126" max="16126" width="15.7109375" style="208" customWidth="1"/>
    <col min="16127" max="16127" width="12.28515625" style="208" customWidth="1"/>
    <col min="16128" max="16130" width="15.7109375" style="208" customWidth="1"/>
    <col min="16131" max="16131" width="30.7109375" style="208" customWidth="1"/>
    <col min="16132" max="16132" width="13.7109375" style="208" customWidth="1"/>
    <col min="16133" max="16133" width="21" style="208" customWidth="1"/>
    <col min="16134" max="16135" width="15.7109375" style="208" customWidth="1"/>
    <col min="16136" max="16384" width="9.140625" style="208"/>
  </cols>
  <sheetData>
    <row r="1" spans="1:14" ht="18.75" x14ac:dyDescent="0.3">
      <c r="A1" s="513"/>
      <c r="B1" s="513"/>
      <c r="C1" s="513"/>
      <c r="D1" s="513"/>
      <c r="E1" s="513"/>
      <c r="F1" s="513"/>
      <c r="G1" s="514" t="s">
        <v>2210</v>
      </c>
    </row>
    <row r="2" spans="1:14" ht="18.75" x14ac:dyDescent="0.3">
      <c r="A2" s="1926" t="s">
        <v>1232</v>
      </c>
      <c r="B2" s="1926"/>
      <c r="C2" s="1926"/>
      <c r="D2" s="1926"/>
      <c r="E2" s="1926"/>
      <c r="F2" s="1926"/>
      <c r="G2" s="1926"/>
    </row>
    <row r="3" spans="1:14" ht="18.75" x14ac:dyDescent="0.3">
      <c r="A3" s="1926" t="s">
        <v>281</v>
      </c>
      <c r="B3" s="1926"/>
      <c r="C3" s="1926"/>
      <c r="D3" s="1926"/>
      <c r="E3" s="1926"/>
      <c r="F3" s="1926"/>
      <c r="G3" s="1926"/>
    </row>
    <row r="4" spans="1:14" ht="18.75" x14ac:dyDescent="0.3">
      <c r="A4" s="1926" t="s">
        <v>1251</v>
      </c>
      <c r="B4" s="1926"/>
      <c r="C4" s="1926"/>
      <c r="D4" s="1926"/>
      <c r="E4" s="1926"/>
      <c r="F4" s="1926"/>
      <c r="G4" s="1926"/>
    </row>
    <row r="5" spans="1:14" ht="12.75" customHeight="1" x14ac:dyDescent="0.3">
      <c r="A5" s="513"/>
      <c r="B5" s="513"/>
      <c r="C5" s="513"/>
      <c r="D5" s="513"/>
      <c r="E5" s="513"/>
      <c r="F5" s="513"/>
      <c r="G5" s="513"/>
    </row>
    <row r="6" spans="1:14" ht="161.25" customHeight="1" x14ac:dyDescent="0.25">
      <c r="A6" s="454" t="s">
        <v>1</v>
      </c>
      <c r="B6" s="454" t="s">
        <v>1263</v>
      </c>
      <c r="C6" s="454" t="s">
        <v>1264</v>
      </c>
      <c r="D6" s="454" t="s">
        <v>1265</v>
      </c>
      <c r="E6" s="454" t="s">
        <v>1394</v>
      </c>
      <c r="F6" s="454" t="s">
        <v>1682</v>
      </c>
      <c r="G6" s="454" t="s">
        <v>1267</v>
      </c>
    </row>
    <row r="7" spans="1:14" ht="18.75" x14ac:dyDescent="0.3">
      <c r="A7" s="515">
        <v>1</v>
      </c>
      <c r="B7" s="515">
        <v>2</v>
      </c>
      <c r="C7" s="515">
        <v>3</v>
      </c>
      <c r="D7" s="515">
        <v>4</v>
      </c>
      <c r="E7" s="515">
        <v>5</v>
      </c>
      <c r="F7" s="515">
        <v>6</v>
      </c>
      <c r="G7" s="515">
        <v>7</v>
      </c>
    </row>
    <row r="8" spans="1:14" ht="19.5" customHeight="1" x14ac:dyDescent="0.25">
      <c r="A8" s="1925" t="s">
        <v>1995</v>
      </c>
      <c r="B8" s="1925"/>
      <c r="C8" s="1925"/>
      <c r="D8" s="1925"/>
      <c r="E8" s="1925"/>
      <c r="F8" s="1925"/>
      <c r="G8" s="1925"/>
    </row>
    <row r="9" spans="1:14" ht="152.25" customHeight="1" x14ac:dyDescent="0.25">
      <c r="A9" s="516" t="s">
        <v>78</v>
      </c>
      <c r="B9" s="517" t="s">
        <v>1996</v>
      </c>
      <c r="C9" s="518" t="s">
        <v>1269</v>
      </c>
      <c r="D9" s="519">
        <v>18</v>
      </c>
      <c r="E9" s="519">
        <v>45</v>
      </c>
      <c r="F9" s="519">
        <v>112.2</v>
      </c>
      <c r="G9" s="520" t="s">
        <v>1997</v>
      </c>
    </row>
    <row r="10" spans="1:14" ht="21.75" customHeight="1" x14ac:dyDescent="0.25">
      <c r="A10" s="1925" t="s">
        <v>1945</v>
      </c>
      <c r="B10" s="1925"/>
      <c r="C10" s="1925"/>
      <c r="D10" s="1925"/>
      <c r="E10" s="1925"/>
      <c r="F10" s="1925"/>
      <c r="G10" s="1925"/>
    </row>
    <row r="11" spans="1:14" ht="93.75" customHeight="1" x14ac:dyDescent="0.25">
      <c r="A11" s="1610" t="s">
        <v>135</v>
      </c>
      <c r="B11" s="1611" t="s">
        <v>1998</v>
      </c>
      <c r="C11" s="1612" t="s">
        <v>1347</v>
      </c>
      <c r="D11" s="1613" t="s">
        <v>1999</v>
      </c>
      <c r="E11" s="522">
        <v>45435</v>
      </c>
      <c r="F11" s="522">
        <v>50139</v>
      </c>
      <c r="G11" s="520" t="s">
        <v>2000</v>
      </c>
    </row>
    <row r="12" spans="1:14" ht="96.75" customHeight="1" x14ac:dyDescent="0.25">
      <c r="A12" s="1613" t="s">
        <v>137</v>
      </c>
      <c r="B12" s="1611" t="s">
        <v>2001</v>
      </c>
      <c r="C12" s="1612" t="s">
        <v>2002</v>
      </c>
      <c r="D12" s="523">
        <v>486.464</v>
      </c>
      <c r="E12" s="523">
        <v>486.464</v>
      </c>
      <c r="F12" s="523">
        <v>492.666</v>
      </c>
      <c r="G12" s="520" t="s">
        <v>2003</v>
      </c>
      <c r="N12" s="298"/>
    </row>
    <row r="13" spans="1:14" ht="76.5" customHeight="1" x14ac:dyDescent="0.25">
      <c r="A13" s="1613" t="s">
        <v>139</v>
      </c>
      <c r="B13" s="1611" t="s">
        <v>2004</v>
      </c>
      <c r="C13" s="1612" t="s">
        <v>1308</v>
      </c>
      <c r="D13" s="1613" t="s">
        <v>355</v>
      </c>
      <c r="E13" s="1613" t="s">
        <v>2005</v>
      </c>
      <c r="F13" s="1613" t="s">
        <v>2006</v>
      </c>
      <c r="G13" s="524" t="s">
        <v>2376</v>
      </c>
      <c r="N13" s="298"/>
    </row>
    <row r="14" spans="1:14" ht="21.75" customHeight="1" x14ac:dyDescent="0.25">
      <c r="A14" s="1925" t="s">
        <v>716</v>
      </c>
      <c r="B14" s="1925"/>
      <c r="C14" s="1925"/>
      <c r="D14" s="1925"/>
      <c r="E14" s="1925"/>
      <c r="F14" s="1925"/>
      <c r="G14" s="1925"/>
    </row>
    <row r="15" spans="1:14" ht="114.75" customHeight="1" x14ac:dyDescent="0.25">
      <c r="A15" s="1613" t="s">
        <v>145</v>
      </c>
      <c r="B15" s="1611" t="s">
        <v>2007</v>
      </c>
      <c r="C15" s="1612" t="s">
        <v>2002</v>
      </c>
      <c r="D15" s="1612">
        <v>820.202</v>
      </c>
      <c r="E15" s="1612">
        <v>820.202</v>
      </c>
      <c r="F15" s="1612">
        <v>848.87900000000002</v>
      </c>
      <c r="G15" s="520" t="s">
        <v>2008</v>
      </c>
    </row>
    <row r="16" spans="1:14" ht="167.25" customHeight="1" x14ac:dyDescent="0.25">
      <c r="A16" s="1928" t="s">
        <v>147</v>
      </c>
      <c r="B16" s="1929" t="s">
        <v>2009</v>
      </c>
      <c r="C16" s="1614" t="s">
        <v>2010</v>
      </c>
      <c r="D16" s="1615">
        <v>100</v>
      </c>
      <c r="E16" s="1615">
        <v>120</v>
      </c>
      <c r="F16" s="1615">
        <v>90.3</v>
      </c>
      <c r="G16" s="525" t="s">
        <v>2011</v>
      </c>
    </row>
    <row r="17" spans="1:7" ht="58.5" customHeight="1" x14ac:dyDescent="0.25">
      <c r="A17" s="1928"/>
      <c r="B17" s="1929"/>
      <c r="C17" s="1933" t="s">
        <v>2012</v>
      </c>
      <c r="D17" s="1934">
        <v>100</v>
      </c>
      <c r="E17" s="1934">
        <v>115</v>
      </c>
      <c r="F17" s="1934">
        <v>96.4</v>
      </c>
      <c r="G17" s="1927" t="s">
        <v>2011</v>
      </c>
    </row>
    <row r="18" spans="1:7" ht="111.75" customHeight="1" x14ac:dyDescent="0.25">
      <c r="A18" s="1928"/>
      <c r="B18" s="1929"/>
      <c r="C18" s="1933"/>
      <c r="D18" s="1934"/>
      <c r="E18" s="1934"/>
      <c r="F18" s="1934"/>
      <c r="G18" s="1927"/>
    </row>
    <row r="19" spans="1:7" ht="35.25" customHeight="1" x14ac:dyDescent="0.25">
      <c r="A19" s="1928" t="s">
        <v>149</v>
      </c>
      <c r="B19" s="1929" t="s">
        <v>2013</v>
      </c>
      <c r="C19" s="1930" t="s">
        <v>1308</v>
      </c>
      <c r="D19" s="1931">
        <v>5</v>
      </c>
      <c r="E19" s="1931">
        <v>5</v>
      </c>
      <c r="F19" s="1931">
        <v>5</v>
      </c>
      <c r="G19" s="1932" t="s">
        <v>2014</v>
      </c>
    </row>
    <row r="20" spans="1:7" ht="42.75" customHeight="1" x14ac:dyDescent="0.25">
      <c r="A20" s="1928"/>
      <c r="B20" s="1929"/>
      <c r="C20" s="1930"/>
      <c r="D20" s="1931"/>
      <c r="E20" s="1931"/>
      <c r="F20" s="1931"/>
      <c r="G20" s="1932"/>
    </row>
    <row r="21" spans="1:7" ht="9" hidden="1" customHeight="1" x14ac:dyDescent="0.25">
      <c r="A21" s="1928"/>
      <c r="B21" s="1929"/>
      <c r="C21" s="1930"/>
      <c r="D21" s="1931"/>
      <c r="E21" s="1931"/>
      <c r="F21" s="1931"/>
      <c r="G21" s="1932"/>
    </row>
    <row r="22" spans="1:7" ht="111" customHeight="1" x14ac:dyDescent="0.25">
      <c r="A22" s="1613" t="s">
        <v>151</v>
      </c>
      <c r="B22" s="1611" t="s">
        <v>2015</v>
      </c>
      <c r="C22" s="1612" t="s">
        <v>1308</v>
      </c>
      <c r="D22" s="1612" t="s">
        <v>355</v>
      </c>
      <c r="E22" s="522">
        <v>20</v>
      </c>
      <c r="F22" s="1612">
        <v>49</v>
      </c>
      <c r="G22" s="524" t="s">
        <v>2016</v>
      </c>
    </row>
    <row r="23" spans="1:7" ht="109.5" customHeight="1" x14ac:dyDescent="0.25">
      <c r="A23" s="1610" t="s">
        <v>154</v>
      </c>
      <c r="B23" s="526" t="s">
        <v>2017</v>
      </c>
      <c r="C23" s="1612" t="s">
        <v>1269</v>
      </c>
      <c r="D23" s="1615">
        <v>100</v>
      </c>
      <c r="E23" s="1615">
        <v>100</v>
      </c>
      <c r="F23" s="527">
        <v>109.54</v>
      </c>
      <c r="G23" s="520" t="s">
        <v>2018</v>
      </c>
    </row>
    <row r="24" spans="1:7" ht="76.5" customHeight="1" x14ac:dyDescent="0.25">
      <c r="A24" s="1610" t="s">
        <v>1360</v>
      </c>
      <c r="B24" s="526" t="s">
        <v>2019</v>
      </c>
      <c r="C24" s="1612" t="s">
        <v>1308</v>
      </c>
      <c r="D24" s="1613">
        <v>45</v>
      </c>
      <c r="E24" s="1613">
        <v>71</v>
      </c>
      <c r="F24" s="1613">
        <v>73</v>
      </c>
      <c r="G24" s="524" t="s">
        <v>2461</v>
      </c>
    </row>
    <row r="25" spans="1:7" ht="39.75" customHeight="1" x14ac:dyDescent="0.25">
      <c r="A25" s="1935" t="s">
        <v>2020</v>
      </c>
      <c r="B25" s="1936"/>
      <c r="C25" s="1936"/>
      <c r="D25" s="1936"/>
      <c r="E25" s="1936"/>
      <c r="F25" s="1936"/>
      <c r="G25" s="1937"/>
    </row>
    <row r="26" spans="1:7" ht="39.75" customHeight="1" x14ac:dyDescent="0.25">
      <c r="A26" s="521" t="s">
        <v>158</v>
      </c>
      <c r="B26" s="526" t="s">
        <v>2021</v>
      </c>
      <c r="C26" s="518" t="s">
        <v>1308</v>
      </c>
      <c r="D26" s="528" t="s">
        <v>355</v>
      </c>
      <c r="E26" s="528" t="s">
        <v>355</v>
      </c>
      <c r="F26" s="528" t="s">
        <v>355</v>
      </c>
      <c r="G26" s="1645" t="s">
        <v>2253</v>
      </c>
    </row>
    <row r="27" spans="1:7" ht="38.25" customHeight="1" x14ac:dyDescent="0.25">
      <c r="A27" s="521" t="s">
        <v>160</v>
      </c>
      <c r="B27" s="526" t="s">
        <v>2235</v>
      </c>
      <c r="C27" s="518" t="s">
        <v>1308</v>
      </c>
      <c r="D27" s="528" t="s">
        <v>355</v>
      </c>
      <c r="E27" s="528" t="s">
        <v>355</v>
      </c>
      <c r="F27" s="528" t="s">
        <v>355</v>
      </c>
      <c r="G27" s="1645" t="s">
        <v>2253</v>
      </c>
    </row>
    <row r="28" spans="1:7" ht="80.25" customHeight="1" x14ac:dyDescent="0.25">
      <c r="A28" s="529" t="s">
        <v>2022</v>
      </c>
      <c r="B28" s="526" t="s">
        <v>2023</v>
      </c>
      <c r="C28" s="518" t="s">
        <v>1308</v>
      </c>
      <c r="D28" s="530" t="s">
        <v>355</v>
      </c>
      <c r="E28" s="531" t="s">
        <v>355</v>
      </c>
      <c r="F28" s="531" t="s">
        <v>355</v>
      </c>
      <c r="G28" s="1645" t="s">
        <v>2253</v>
      </c>
    </row>
    <row r="29" spans="1:7" ht="21" customHeight="1" x14ac:dyDescent="0.25">
      <c r="A29" s="1925" t="s">
        <v>717</v>
      </c>
      <c r="B29" s="1925"/>
      <c r="C29" s="1925"/>
      <c r="D29" s="1925"/>
      <c r="E29" s="1925"/>
      <c r="F29" s="1925"/>
      <c r="G29" s="1925"/>
    </row>
    <row r="30" spans="1:7" ht="359.25" customHeight="1" x14ac:dyDescent="0.25">
      <c r="A30" s="1607" t="s">
        <v>173</v>
      </c>
      <c r="B30" s="1608" t="s">
        <v>2024</v>
      </c>
      <c r="C30" s="1137" t="s">
        <v>1269</v>
      </c>
      <c r="D30" s="534">
        <v>98</v>
      </c>
      <c r="E30" s="534">
        <v>100</v>
      </c>
      <c r="F30" s="534">
        <v>100</v>
      </c>
      <c r="G30" s="1609" t="s">
        <v>2462</v>
      </c>
    </row>
    <row r="31" spans="1:7" ht="45.75" customHeight="1" x14ac:dyDescent="0.25">
      <c r="A31" s="1938" t="s">
        <v>175</v>
      </c>
      <c r="B31" s="1939" t="s">
        <v>2025</v>
      </c>
      <c r="C31" s="1940" t="s">
        <v>2026</v>
      </c>
      <c r="D31" s="1941">
        <v>100</v>
      </c>
      <c r="E31" s="1941">
        <v>100</v>
      </c>
      <c r="F31" s="1941">
        <v>100</v>
      </c>
      <c r="G31" s="1942" t="s">
        <v>2377</v>
      </c>
    </row>
    <row r="32" spans="1:7" ht="48.75" customHeight="1" x14ac:dyDescent="0.25">
      <c r="A32" s="1938"/>
      <c r="B32" s="1939"/>
      <c r="C32" s="1940"/>
      <c r="D32" s="1941"/>
      <c r="E32" s="1941"/>
      <c r="F32" s="1941"/>
      <c r="G32" s="1942"/>
    </row>
    <row r="33" spans="1:7" ht="111.75" customHeight="1" x14ac:dyDescent="0.25">
      <c r="A33" s="536" t="s">
        <v>177</v>
      </c>
      <c r="B33" s="1611" t="s">
        <v>2027</v>
      </c>
      <c r="C33" s="537" t="s">
        <v>1269</v>
      </c>
      <c r="D33" s="538">
        <v>5</v>
      </c>
      <c r="E33" s="538">
        <v>7</v>
      </c>
      <c r="F33" s="538">
        <v>7</v>
      </c>
      <c r="G33" s="524" t="s">
        <v>2378</v>
      </c>
    </row>
    <row r="34" spans="1:7" ht="151.5" customHeight="1" x14ac:dyDescent="0.25">
      <c r="A34" s="536" t="s">
        <v>931</v>
      </c>
      <c r="B34" s="526" t="s">
        <v>2028</v>
      </c>
      <c r="C34" s="537" t="s">
        <v>1269</v>
      </c>
      <c r="D34" s="537" t="s">
        <v>355</v>
      </c>
      <c r="E34" s="537">
        <v>99.75</v>
      </c>
      <c r="F34" s="537">
        <v>99.12</v>
      </c>
      <c r="G34" s="520" t="s">
        <v>2379</v>
      </c>
    </row>
  </sheetData>
  <mergeCells count="29">
    <mergeCell ref="A25:G25"/>
    <mergeCell ref="A29:G29"/>
    <mergeCell ref="A31:A32"/>
    <mergeCell ref="B31:B32"/>
    <mergeCell ref="C31:C32"/>
    <mergeCell ref="D31:D32"/>
    <mergeCell ref="E31:E32"/>
    <mergeCell ref="F31:F32"/>
    <mergeCell ref="G31:G32"/>
    <mergeCell ref="G17:G18"/>
    <mergeCell ref="A19:A21"/>
    <mergeCell ref="B19:B21"/>
    <mergeCell ref="C19:C21"/>
    <mergeCell ref="D19:D21"/>
    <mergeCell ref="E19:E21"/>
    <mergeCell ref="F19:F21"/>
    <mergeCell ref="G19:G21"/>
    <mergeCell ref="A16:A18"/>
    <mergeCell ref="B16:B18"/>
    <mergeCell ref="C17:C18"/>
    <mergeCell ref="D17:D18"/>
    <mergeCell ref="E17:E18"/>
    <mergeCell ref="F17:F18"/>
    <mergeCell ref="A14:G14"/>
    <mergeCell ref="A2:G2"/>
    <mergeCell ref="A3:G3"/>
    <mergeCell ref="A4:G4"/>
    <mergeCell ref="A8:G8"/>
    <mergeCell ref="A10:G10"/>
  </mergeCells>
  <pageMargins left="0.78740157480314965" right="0.39370078740157483" top="0.78740157480314965" bottom="0.78740157480314965" header="0.51181102362204722" footer="0.39370078740157483"/>
  <pageSetup paperSize="9" scale="62" firstPageNumber="47" orientation="landscape" useFirstPageNumber="1" r:id="rId1"/>
  <headerFooter>
    <oddFooter>&amp;R&amp;"Times New Roman,обычный"&amp;14&amp;P</oddFooter>
  </headerFooter>
  <rowBreaks count="2" manualBreakCount="2">
    <brk id="13" max="16383" man="1"/>
    <brk id="30" max="16383" man="1"/>
  </rowBreaks>
  <colBreaks count="1" manualBreakCount="1">
    <brk id="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J118"/>
  <sheetViews>
    <sheetView view="pageBreakPreview" topLeftCell="A40" zoomScale="60" zoomScaleNormal="60" zoomScalePageLayoutView="60" workbookViewId="0">
      <selection activeCell="B43" sqref="B43:B47"/>
    </sheetView>
  </sheetViews>
  <sheetFormatPr defaultColWidth="27.7109375" defaultRowHeight="18.75" x14ac:dyDescent="0.3"/>
  <cols>
    <col min="1" max="1" width="8.7109375" style="53" customWidth="1"/>
    <col min="2" max="2" width="45.7109375" style="59" customWidth="1"/>
    <col min="3" max="3" width="15.7109375" style="53" customWidth="1"/>
    <col min="4" max="5" width="17.7109375" style="53" customWidth="1"/>
    <col min="6" max="6" width="12.7109375" style="53" customWidth="1"/>
    <col min="7" max="7" width="35.7109375" style="54" customWidth="1"/>
    <col min="8" max="8" width="17.7109375" style="53" customWidth="1"/>
    <col min="9" max="9" width="12.7109375" style="53" customWidth="1"/>
    <col min="10" max="10" width="33.85546875" style="54" customWidth="1"/>
    <col min="11" max="176" width="8.7109375" style="53" customWidth="1"/>
    <col min="177" max="177" width="10.42578125" style="53" customWidth="1"/>
    <col min="178" max="178" width="80.42578125" style="53" customWidth="1"/>
    <col min="179" max="179" width="19.5703125" style="53" customWidth="1"/>
    <col min="180" max="256" width="27.7109375" style="53"/>
    <col min="257" max="257" width="8.7109375" style="53" customWidth="1"/>
    <col min="258" max="258" width="45.7109375" style="53" customWidth="1"/>
    <col min="259" max="259" width="15.7109375" style="53" customWidth="1"/>
    <col min="260" max="261" width="17.7109375" style="53" customWidth="1"/>
    <col min="262" max="262" width="15.28515625" style="53" customWidth="1"/>
    <col min="263" max="263" width="35.7109375" style="53" customWidth="1"/>
    <col min="264" max="264" width="17.7109375" style="53" customWidth="1"/>
    <col min="265" max="265" width="15.28515625" style="53" customWidth="1"/>
    <col min="266" max="266" width="30.7109375" style="53" customWidth="1"/>
    <col min="267" max="432" width="8.7109375" style="53" customWidth="1"/>
    <col min="433" max="433" width="10.42578125" style="53" customWidth="1"/>
    <col min="434" max="434" width="80.42578125" style="53" customWidth="1"/>
    <col min="435" max="435" width="19.5703125" style="53" customWidth="1"/>
    <col min="436" max="512" width="27.7109375" style="53"/>
    <col min="513" max="513" width="8.7109375" style="53" customWidth="1"/>
    <col min="514" max="514" width="45.7109375" style="53" customWidth="1"/>
    <col min="515" max="515" width="15.7109375" style="53" customWidth="1"/>
    <col min="516" max="517" width="17.7109375" style="53" customWidth="1"/>
    <col min="518" max="518" width="15.28515625" style="53" customWidth="1"/>
    <col min="519" max="519" width="35.7109375" style="53" customWidth="1"/>
    <col min="520" max="520" width="17.7109375" style="53" customWidth="1"/>
    <col min="521" max="521" width="15.28515625" style="53" customWidth="1"/>
    <col min="522" max="522" width="30.7109375" style="53" customWidth="1"/>
    <col min="523" max="688" width="8.7109375" style="53" customWidth="1"/>
    <col min="689" max="689" width="10.42578125" style="53" customWidth="1"/>
    <col min="690" max="690" width="80.42578125" style="53" customWidth="1"/>
    <col min="691" max="691" width="19.5703125" style="53" customWidth="1"/>
    <col min="692" max="768" width="27.7109375" style="53"/>
    <col min="769" max="769" width="8.7109375" style="53" customWidth="1"/>
    <col min="770" max="770" width="45.7109375" style="53" customWidth="1"/>
    <col min="771" max="771" width="15.7109375" style="53" customWidth="1"/>
    <col min="772" max="773" width="17.7109375" style="53" customWidth="1"/>
    <col min="774" max="774" width="15.28515625" style="53" customWidth="1"/>
    <col min="775" max="775" width="35.7109375" style="53" customWidth="1"/>
    <col min="776" max="776" width="17.7109375" style="53" customWidth="1"/>
    <col min="777" max="777" width="15.28515625" style="53" customWidth="1"/>
    <col min="778" max="778" width="30.7109375" style="53" customWidth="1"/>
    <col min="779" max="944" width="8.7109375" style="53" customWidth="1"/>
    <col min="945" max="945" width="10.42578125" style="53" customWidth="1"/>
    <col min="946" max="946" width="80.42578125" style="53" customWidth="1"/>
    <col min="947" max="947" width="19.5703125" style="53" customWidth="1"/>
    <col min="948" max="1024" width="27.7109375" style="53"/>
    <col min="1025" max="1025" width="8.7109375" style="53" customWidth="1"/>
    <col min="1026" max="1026" width="45.7109375" style="53" customWidth="1"/>
    <col min="1027" max="1027" width="15.7109375" style="53" customWidth="1"/>
    <col min="1028" max="1029" width="17.7109375" style="53" customWidth="1"/>
    <col min="1030" max="1030" width="15.28515625" style="53" customWidth="1"/>
    <col min="1031" max="1031" width="35.7109375" style="53" customWidth="1"/>
    <col min="1032" max="1032" width="17.7109375" style="53" customWidth="1"/>
    <col min="1033" max="1033" width="15.28515625" style="53" customWidth="1"/>
    <col min="1034" max="1034" width="30.7109375" style="53" customWidth="1"/>
    <col min="1035" max="1200" width="8.7109375" style="53" customWidth="1"/>
    <col min="1201" max="1201" width="10.42578125" style="53" customWidth="1"/>
    <col min="1202" max="1202" width="80.42578125" style="53" customWidth="1"/>
    <col min="1203" max="1203" width="19.5703125" style="53" customWidth="1"/>
    <col min="1204" max="1280" width="27.7109375" style="53"/>
    <col min="1281" max="1281" width="8.7109375" style="53" customWidth="1"/>
    <col min="1282" max="1282" width="45.7109375" style="53" customWidth="1"/>
    <col min="1283" max="1283" width="15.7109375" style="53" customWidth="1"/>
    <col min="1284" max="1285" width="17.7109375" style="53" customWidth="1"/>
    <col min="1286" max="1286" width="15.28515625" style="53" customWidth="1"/>
    <col min="1287" max="1287" width="35.7109375" style="53" customWidth="1"/>
    <col min="1288" max="1288" width="17.7109375" style="53" customWidth="1"/>
    <col min="1289" max="1289" width="15.28515625" style="53" customWidth="1"/>
    <col min="1290" max="1290" width="30.7109375" style="53" customWidth="1"/>
    <col min="1291" max="1456" width="8.7109375" style="53" customWidth="1"/>
    <col min="1457" max="1457" width="10.42578125" style="53" customWidth="1"/>
    <col min="1458" max="1458" width="80.42578125" style="53" customWidth="1"/>
    <col min="1459" max="1459" width="19.5703125" style="53" customWidth="1"/>
    <col min="1460" max="1536" width="27.7109375" style="53"/>
    <col min="1537" max="1537" width="8.7109375" style="53" customWidth="1"/>
    <col min="1538" max="1538" width="45.7109375" style="53" customWidth="1"/>
    <col min="1539" max="1539" width="15.7109375" style="53" customWidth="1"/>
    <col min="1540" max="1541" width="17.7109375" style="53" customWidth="1"/>
    <col min="1542" max="1542" width="15.28515625" style="53" customWidth="1"/>
    <col min="1543" max="1543" width="35.7109375" style="53" customWidth="1"/>
    <col min="1544" max="1544" width="17.7109375" style="53" customWidth="1"/>
    <col min="1545" max="1545" width="15.28515625" style="53" customWidth="1"/>
    <col min="1546" max="1546" width="30.7109375" style="53" customWidth="1"/>
    <col min="1547" max="1712" width="8.7109375" style="53" customWidth="1"/>
    <col min="1713" max="1713" width="10.42578125" style="53" customWidth="1"/>
    <col min="1714" max="1714" width="80.42578125" style="53" customWidth="1"/>
    <col min="1715" max="1715" width="19.5703125" style="53" customWidth="1"/>
    <col min="1716" max="1792" width="27.7109375" style="53"/>
    <col min="1793" max="1793" width="8.7109375" style="53" customWidth="1"/>
    <col min="1794" max="1794" width="45.7109375" style="53" customWidth="1"/>
    <col min="1795" max="1795" width="15.7109375" style="53" customWidth="1"/>
    <col min="1796" max="1797" width="17.7109375" style="53" customWidth="1"/>
    <col min="1798" max="1798" width="15.28515625" style="53" customWidth="1"/>
    <col min="1799" max="1799" width="35.7109375" style="53" customWidth="1"/>
    <col min="1800" max="1800" width="17.7109375" style="53" customWidth="1"/>
    <col min="1801" max="1801" width="15.28515625" style="53" customWidth="1"/>
    <col min="1802" max="1802" width="30.7109375" style="53" customWidth="1"/>
    <col min="1803" max="1968" width="8.7109375" style="53" customWidth="1"/>
    <col min="1969" max="1969" width="10.42578125" style="53" customWidth="1"/>
    <col min="1970" max="1970" width="80.42578125" style="53" customWidth="1"/>
    <col min="1971" max="1971" width="19.5703125" style="53" customWidth="1"/>
    <col min="1972" max="2048" width="27.7109375" style="53"/>
    <col min="2049" max="2049" width="8.7109375" style="53" customWidth="1"/>
    <col min="2050" max="2050" width="45.7109375" style="53" customWidth="1"/>
    <col min="2051" max="2051" width="15.7109375" style="53" customWidth="1"/>
    <col min="2052" max="2053" width="17.7109375" style="53" customWidth="1"/>
    <col min="2054" max="2054" width="15.28515625" style="53" customWidth="1"/>
    <col min="2055" max="2055" width="35.7109375" style="53" customWidth="1"/>
    <col min="2056" max="2056" width="17.7109375" style="53" customWidth="1"/>
    <col min="2057" max="2057" width="15.28515625" style="53" customWidth="1"/>
    <col min="2058" max="2058" width="30.7109375" style="53" customWidth="1"/>
    <col min="2059" max="2224" width="8.7109375" style="53" customWidth="1"/>
    <col min="2225" max="2225" width="10.42578125" style="53" customWidth="1"/>
    <col min="2226" max="2226" width="80.42578125" style="53" customWidth="1"/>
    <col min="2227" max="2227" width="19.5703125" style="53" customWidth="1"/>
    <col min="2228" max="2304" width="27.7109375" style="53"/>
    <col min="2305" max="2305" width="8.7109375" style="53" customWidth="1"/>
    <col min="2306" max="2306" width="45.7109375" style="53" customWidth="1"/>
    <col min="2307" max="2307" width="15.7109375" style="53" customWidth="1"/>
    <col min="2308" max="2309" width="17.7109375" style="53" customWidth="1"/>
    <col min="2310" max="2310" width="15.28515625" style="53" customWidth="1"/>
    <col min="2311" max="2311" width="35.7109375" style="53" customWidth="1"/>
    <col min="2312" max="2312" width="17.7109375" style="53" customWidth="1"/>
    <col min="2313" max="2313" width="15.28515625" style="53" customWidth="1"/>
    <col min="2314" max="2314" width="30.7109375" style="53" customWidth="1"/>
    <col min="2315" max="2480" width="8.7109375" style="53" customWidth="1"/>
    <col min="2481" max="2481" width="10.42578125" style="53" customWidth="1"/>
    <col min="2482" max="2482" width="80.42578125" style="53" customWidth="1"/>
    <col min="2483" max="2483" width="19.5703125" style="53" customWidth="1"/>
    <col min="2484" max="2560" width="27.7109375" style="53"/>
    <col min="2561" max="2561" width="8.7109375" style="53" customWidth="1"/>
    <col min="2562" max="2562" width="45.7109375" style="53" customWidth="1"/>
    <col min="2563" max="2563" width="15.7109375" style="53" customWidth="1"/>
    <col min="2564" max="2565" width="17.7109375" style="53" customWidth="1"/>
    <col min="2566" max="2566" width="15.28515625" style="53" customWidth="1"/>
    <col min="2567" max="2567" width="35.7109375" style="53" customWidth="1"/>
    <col min="2568" max="2568" width="17.7109375" style="53" customWidth="1"/>
    <col min="2569" max="2569" width="15.28515625" style="53" customWidth="1"/>
    <col min="2570" max="2570" width="30.7109375" style="53" customWidth="1"/>
    <col min="2571" max="2736" width="8.7109375" style="53" customWidth="1"/>
    <col min="2737" max="2737" width="10.42578125" style="53" customWidth="1"/>
    <col min="2738" max="2738" width="80.42578125" style="53" customWidth="1"/>
    <col min="2739" max="2739" width="19.5703125" style="53" customWidth="1"/>
    <col min="2740" max="2816" width="27.7109375" style="53"/>
    <col min="2817" max="2817" width="8.7109375" style="53" customWidth="1"/>
    <col min="2818" max="2818" width="45.7109375" style="53" customWidth="1"/>
    <col min="2819" max="2819" width="15.7109375" style="53" customWidth="1"/>
    <col min="2820" max="2821" width="17.7109375" style="53" customWidth="1"/>
    <col min="2822" max="2822" width="15.28515625" style="53" customWidth="1"/>
    <col min="2823" max="2823" width="35.7109375" style="53" customWidth="1"/>
    <col min="2824" max="2824" width="17.7109375" style="53" customWidth="1"/>
    <col min="2825" max="2825" width="15.28515625" style="53" customWidth="1"/>
    <col min="2826" max="2826" width="30.7109375" style="53" customWidth="1"/>
    <col min="2827" max="2992" width="8.7109375" style="53" customWidth="1"/>
    <col min="2993" max="2993" width="10.42578125" style="53" customWidth="1"/>
    <col min="2994" max="2994" width="80.42578125" style="53" customWidth="1"/>
    <col min="2995" max="2995" width="19.5703125" style="53" customWidth="1"/>
    <col min="2996" max="3072" width="27.7109375" style="53"/>
    <col min="3073" max="3073" width="8.7109375" style="53" customWidth="1"/>
    <col min="3074" max="3074" width="45.7109375" style="53" customWidth="1"/>
    <col min="3075" max="3075" width="15.7109375" style="53" customWidth="1"/>
    <col min="3076" max="3077" width="17.7109375" style="53" customWidth="1"/>
    <col min="3078" max="3078" width="15.28515625" style="53" customWidth="1"/>
    <col min="3079" max="3079" width="35.7109375" style="53" customWidth="1"/>
    <col min="3080" max="3080" width="17.7109375" style="53" customWidth="1"/>
    <col min="3081" max="3081" width="15.28515625" style="53" customWidth="1"/>
    <col min="3082" max="3082" width="30.7109375" style="53" customWidth="1"/>
    <col min="3083" max="3248" width="8.7109375" style="53" customWidth="1"/>
    <col min="3249" max="3249" width="10.42578125" style="53" customWidth="1"/>
    <col min="3250" max="3250" width="80.42578125" style="53" customWidth="1"/>
    <col min="3251" max="3251" width="19.5703125" style="53" customWidth="1"/>
    <col min="3252" max="3328" width="27.7109375" style="53"/>
    <col min="3329" max="3329" width="8.7109375" style="53" customWidth="1"/>
    <col min="3330" max="3330" width="45.7109375" style="53" customWidth="1"/>
    <col min="3331" max="3331" width="15.7109375" style="53" customWidth="1"/>
    <col min="3332" max="3333" width="17.7109375" style="53" customWidth="1"/>
    <col min="3334" max="3334" width="15.28515625" style="53" customWidth="1"/>
    <col min="3335" max="3335" width="35.7109375" style="53" customWidth="1"/>
    <col min="3336" max="3336" width="17.7109375" style="53" customWidth="1"/>
    <col min="3337" max="3337" width="15.28515625" style="53" customWidth="1"/>
    <col min="3338" max="3338" width="30.7109375" style="53" customWidth="1"/>
    <col min="3339" max="3504" width="8.7109375" style="53" customWidth="1"/>
    <col min="3505" max="3505" width="10.42578125" style="53" customWidth="1"/>
    <col min="3506" max="3506" width="80.42578125" style="53" customWidth="1"/>
    <col min="3507" max="3507" width="19.5703125" style="53" customWidth="1"/>
    <col min="3508" max="3584" width="27.7109375" style="53"/>
    <col min="3585" max="3585" width="8.7109375" style="53" customWidth="1"/>
    <col min="3586" max="3586" width="45.7109375" style="53" customWidth="1"/>
    <col min="3587" max="3587" width="15.7109375" style="53" customWidth="1"/>
    <col min="3588" max="3589" width="17.7109375" style="53" customWidth="1"/>
    <col min="3590" max="3590" width="15.28515625" style="53" customWidth="1"/>
    <col min="3591" max="3591" width="35.7109375" style="53" customWidth="1"/>
    <col min="3592" max="3592" width="17.7109375" style="53" customWidth="1"/>
    <col min="3593" max="3593" width="15.28515625" style="53" customWidth="1"/>
    <col min="3594" max="3594" width="30.7109375" style="53" customWidth="1"/>
    <col min="3595" max="3760" width="8.7109375" style="53" customWidth="1"/>
    <col min="3761" max="3761" width="10.42578125" style="53" customWidth="1"/>
    <col min="3762" max="3762" width="80.42578125" style="53" customWidth="1"/>
    <col min="3763" max="3763" width="19.5703125" style="53" customWidth="1"/>
    <col min="3764" max="3840" width="27.7109375" style="53"/>
    <col min="3841" max="3841" width="8.7109375" style="53" customWidth="1"/>
    <col min="3842" max="3842" width="45.7109375" style="53" customWidth="1"/>
    <col min="3843" max="3843" width="15.7109375" style="53" customWidth="1"/>
    <col min="3844" max="3845" width="17.7109375" style="53" customWidth="1"/>
    <col min="3846" max="3846" width="15.28515625" style="53" customWidth="1"/>
    <col min="3847" max="3847" width="35.7109375" style="53" customWidth="1"/>
    <col min="3848" max="3848" width="17.7109375" style="53" customWidth="1"/>
    <col min="3849" max="3849" width="15.28515625" style="53" customWidth="1"/>
    <col min="3850" max="3850" width="30.7109375" style="53" customWidth="1"/>
    <col min="3851" max="4016" width="8.7109375" style="53" customWidth="1"/>
    <col min="4017" max="4017" width="10.42578125" style="53" customWidth="1"/>
    <col min="4018" max="4018" width="80.42578125" style="53" customWidth="1"/>
    <col min="4019" max="4019" width="19.5703125" style="53" customWidth="1"/>
    <col min="4020" max="4096" width="27.7109375" style="53"/>
    <col min="4097" max="4097" width="8.7109375" style="53" customWidth="1"/>
    <col min="4098" max="4098" width="45.7109375" style="53" customWidth="1"/>
    <col min="4099" max="4099" width="15.7109375" style="53" customWidth="1"/>
    <col min="4100" max="4101" width="17.7109375" style="53" customWidth="1"/>
    <col min="4102" max="4102" width="15.28515625" style="53" customWidth="1"/>
    <col min="4103" max="4103" width="35.7109375" style="53" customWidth="1"/>
    <col min="4104" max="4104" width="17.7109375" style="53" customWidth="1"/>
    <col min="4105" max="4105" width="15.28515625" style="53" customWidth="1"/>
    <col min="4106" max="4106" width="30.7109375" style="53" customWidth="1"/>
    <col min="4107" max="4272" width="8.7109375" style="53" customWidth="1"/>
    <col min="4273" max="4273" width="10.42578125" style="53" customWidth="1"/>
    <col min="4274" max="4274" width="80.42578125" style="53" customWidth="1"/>
    <col min="4275" max="4275" width="19.5703125" style="53" customWidth="1"/>
    <col min="4276" max="4352" width="27.7109375" style="53"/>
    <col min="4353" max="4353" width="8.7109375" style="53" customWidth="1"/>
    <col min="4354" max="4354" width="45.7109375" style="53" customWidth="1"/>
    <col min="4355" max="4355" width="15.7109375" style="53" customWidth="1"/>
    <col min="4356" max="4357" width="17.7109375" style="53" customWidth="1"/>
    <col min="4358" max="4358" width="15.28515625" style="53" customWidth="1"/>
    <col min="4359" max="4359" width="35.7109375" style="53" customWidth="1"/>
    <col min="4360" max="4360" width="17.7109375" style="53" customWidth="1"/>
    <col min="4361" max="4361" width="15.28515625" style="53" customWidth="1"/>
    <col min="4362" max="4362" width="30.7109375" style="53" customWidth="1"/>
    <col min="4363" max="4528" width="8.7109375" style="53" customWidth="1"/>
    <col min="4529" max="4529" width="10.42578125" style="53" customWidth="1"/>
    <col min="4530" max="4530" width="80.42578125" style="53" customWidth="1"/>
    <col min="4531" max="4531" width="19.5703125" style="53" customWidth="1"/>
    <col min="4532" max="4608" width="27.7109375" style="53"/>
    <col min="4609" max="4609" width="8.7109375" style="53" customWidth="1"/>
    <col min="4610" max="4610" width="45.7109375" style="53" customWidth="1"/>
    <col min="4611" max="4611" width="15.7109375" style="53" customWidth="1"/>
    <col min="4612" max="4613" width="17.7109375" style="53" customWidth="1"/>
    <col min="4614" max="4614" width="15.28515625" style="53" customWidth="1"/>
    <col min="4615" max="4615" width="35.7109375" style="53" customWidth="1"/>
    <col min="4616" max="4616" width="17.7109375" style="53" customWidth="1"/>
    <col min="4617" max="4617" width="15.28515625" style="53" customWidth="1"/>
    <col min="4618" max="4618" width="30.7109375" style="53" customWidth="1"/>
    <col min="4619" max="4784" width="8.7109375" style="53" customWidth="1"/>
    <col min="4785" max="4785" width="10.42578125" style="53" customWidth="1"/>
    <col min="4786" max="4786" width="80.42578125" style="53" customWidth="1"/>
    <col min="4787" max="4787" width="19.5703125" style="53" customWidth="1"/>
    <col min="4788" max="4864" width="27.7109375" style="53"/>
    <col min="4865" max="4865" width="8.7109375" style="53" customWidth="1"/>
    <col min="4866" max="4866" width="45.7109375" style="53" customWidth="1"/>
    <col min="4867" max="4867" width="15.7109375" style="53" customWidth="1"/>
    <col min="4868" max="4869" width="17.7109375" style="53" customWidth="1"/>
    <col min="4870" max="4870" width="15.28515625" style="53" customWidth="1"/>
    <col min="4871" max="4871" width="35.7109375" style="53" customWidth="1"/>
    <col min="4872" max="4872" width="17.7109375" style="53" customWidth="1"/>
    <col min="4873" max="4873" width="15.28515625" style="53" customWidth="1"/>
    <col min="4874" max="4874" width="30.7109375" style="53" customWidth="1"/>
    <col min="4875" max="5040" width="8.7109375" style="53" customWidth="1"/>
    <col min="5041" max="5041" width="10.42578125" style="53" customWidth="1"/>
    <col min="5042" max="5042" width="80.42578125" style="53" customWidth="1"/>
    <col min="5043" max="5043" width="19.5703125" style="53" customWidth="1"/>
    <col min="5044" max="5120" width="27.7109375" style="53"/>
    <col min="5121" max="5121" width="8.7109375" style="53" customWidth="1"/>
    <col min="5122" max="5122" width="45.7109375" style="53" customWidth="1"/>
    <col min="5123" max="5123" width="15.7109375" style="53" customWidth="1"/>
    <col min="5124" max="5125" width="17.7109375" style="53" customWidth="1"/>
    <col min="5126" max="5126" width="15.28515625" style="53" customWidth="1"/>
    <col min="5127" max="5127" width="35.7109375" style="53" customWidth="1"/>
    <col min="5128" max="5128" width="17.7109375" style="53" customWidth="1"/>
    <col min="5129" max="5129" width="15.28515625" style="53" customWidth="1"/>
    <col min="5130" max="5130" width="30.7109375" style="53" customWidth="1"/>
    <col min="5131" max="5296" width="8.7109375" style="53" customWidth="1"/>
    <col min="5297" max="5297" width="10.42578125" style="53" customWidth="1"/>
    <col min="5298" max="5298" width="80.42578125" style="53" customWidth="1"/>
    <col min="5299" max="5299" width="19.5703125" style="53" customWidth="1"/>
    <col min="5300" max="5376" width="27.7109375" style="53"/>
    <col min="5377" max="5377" width="8.7109375" style="53" customWidth="1"/>
    <col min="5378" max="5378" width="45.7109375" style="53" customWidth="1"/>
    <col min="5379" max="5379" width="15.7109375" style="53" customWidth="1"/>
    <col min="5380" max="5381" width="17.7109375" style="53" customWidth="1"/>
    <col min="5382" max="5382" width="15.28515625" style="53" customWidth="1"/>
    <col min="5383" max="5383" width="35.7109375" style="53" customWidth="1"/>
    <col min="5384" max="5384" width="17.7109375" style="53" customWidth="1"/>
    <col min="5385" max="5385" width="15.28515625" style="53" customWidth="1"/>
    <col min="5386" max="5386" width="30.7109375" style="53" customWidth="1"/>
    <col min="5387" max="5552" width="8.7109375" style="53" customWidth="1"/>
    <col min="5553" max="5553" width="10.42578125" style="53" customWidth="1"/>
    <col min="5554" max="5554" width="80.42578125" style="53" customWidth="1"/>
    <col min="5555" max="5555" width="19.5703125" style="53" customWidth="1"/>
    <col min="5556" max="5632" width="27.7109375" style="53"/>
    <col min="5633" max="5633" width="8.7109375" style="53" customWidth="1"/>
    <col min="5634" max="5634" width="45.7109375" style="53" customWidth="1"/>
    <col min="5635" max="5635" width="15.7109375" style="53" customWidth="1"/>
    <col min="5636" max="5637" width="17.7109375" style="53" customWidth="1"/>
    <col min="5638" max="5638" width="15.28515625" style="53" customWidth="1"/>
    <col min="5639" max="5639" width="35.7109375" style="53" customWidth="1"/>
    <col min="5640" max="5640" width="17.7109375" style="53" customWidth="1"/>
    <col min="5641" max="5641" width="15.28515625" style="53" customWidth="1"/>
    <col min="5642" max="5642" width="30.7109375" style="53" customWidth="1"/>
    <col min="5643" max="5808" width="8.7109375" style="53" customWidth="1"/>
    <col min="5809" max="5809" width="10.42578125" style="53" customWidth="1"/>
    <col min="5810" max="5810" width="80.42578125" style="53" customWidth="1"/>
    <col min="5811" max="5811" width="19.5703125" style="53" customWidth="1"/>
    <col min="5812" max="5888" width="27.7109375" style="53"/>
    <col min="5889" max="5889" width="8.7109375" style="53" customWidth="1"/>
    <col min="5890" max="5890" width="45.7109375" style="53" customWidth="1"/>
    <col min="5891" max="5891" width="15.7109375" style="53" customWidth="1"/>
    <col min="5892" max="5893" width="17.7109375" style="53" customWidth="1"/>
    <col min="5894" max="5894" width="15.28515625" style="53" customWidth="1"/>
    <col min="5895" max="5895" width="35.7109375" style="53" customWidth="1"/>
    <col min="5896" max="5896" width="17.7109375" style="53" customWidth="1"/>
    <col min="5897" max="5897" width="15.28515625" style="53" customWidth="1"/>
    <col min="5898" max="5898" width="30.7109375" style="53" customWidth="1"/>
    <col min="5899" max="6064" width="8.7109375" style="53" customWidth="1"/>
    <col min="6065" max="6065" width="10.42578125" style="53" customWidth="1"/>
    <col min="6066" max="6066" width="80.42578125" style="53" customWidth="1"/>
    <col min="6067" max="6067" width="19.5703125" style="53" customWidth="1"/>
    <col min="6068" max="6144" width="27.7109375" style="53"/>
    <col min="6145" max="6145" width="8.7109375" style="53" customWidth="1"/>
    <col min="6146" max="6146" width="45.7109375" style="53" customWidth="1"/>
    <col min="6147" max="6147" width="15.7109375" style="53" customWidth="1"/>
    <col min="6148" max="6149" width="17.7109375" style="53" customWidth="1"/>
    <col min="6150" max="6150" width="15.28515625" style="53" customWidth="1"/>
    <col min="6151" max="6151" width="35.7109375" style="53" customWidth="1"/>
    <col min="6152" max="6152" width="17.7109375" style="53" customWidth="1"/>
    <col min="6153" max="6153" width="15.28515625" style="53" customWidth="1"/>
    <col min="6154" max="6154" width="30.7109375" style="53" customWidth="1"/>
    <col min="6155" max="6320" width="8.7109375" style="53" customWidth="1"/>
    <col min="6321" max="6321" width="10.42578125" style="53" customWidth="1"/>
    <col min="6322" max="6322" width="80.42578125" style="53" customWidth="1"/>
    <col min="6323" max="6323" width="19.5703125" style="53" customWidth="1"/>
    <col min="6324" max="6400" width="27.7109375" style="53"/>
    <col min="6401" max="6401" width="8.7109375" style="53" customWidth="1"/>
    <col min="6402" max="6402" width="45.7109375" style="53" customWidth="1"/>
    <col min="6403" max="6403" width="15.7109375" style="53" customWidth="1"/>
    <col min="6404" max="6405" width="17.7109375" style="53" customWidth="1"/>
    <col min="6406" max="6406" width="15.28515625" style="53" customWidth="1"/>
    <col min="6407" max="6407" width="35.7109375" style="53" customWidth="1"/>
    <col min="6408" max="6408" width="17.7109375" style="53" customWidth="1"/>
    <col min="6409" max="6409" width="15.28515625" style="53" customWidth="1"/>
    <col min="6410" max="6410" width="30.7109375" style="53" customWidth="1"/>
    <col min="6411" max="6576" width="8.7109375" style="53" customWidth="1"/>
    <col min="6577" max="6577" width="10.42578125" style="53" customWidth="1"/>
    <col min="6578" max="6578" width="80.42578125" style="53" customWidth="1"/>
    <col min="6579" max="6579" width="19.5703125" style="53" customWidth="1"/>
    <col min="6580" max="6656" width="27.7109375" style="53"/>
    <col min="6657" max="6657" width="8.7109375" style="53" customWidth="1"/>
    <col min="6658" max="6658" width="45.7109375" style="53" customWidth="1"/>
    <col min="6659" max="6659" width="15.7109375" style="53" customWidth="1"/>
    <col min="6660" max="6661" width="17.7109375" style="53" customWidth="1"/>
    <col min="6662" max="6662" width="15.28515625" style="53" customWidth="1"/>
    <col min="6663" max="6663" width="35.7109375" style="53" customWidth="1"/>
    <col min="6664" max="6664" width="17.7109375" style="53" customWidth="1"/>
    <col min="6665" max="6665" width="15.28515625" style="53" customWidth="1"/>
    <col min="6666" max="6666" width="30.7109375" style="53" customWidth="1"/>
    <col min="6667" max="6832" width="8.7109375" style="53" customWidth="1"/>
    <col min="6833" max="6833" width="10.42578125" style="53" customWidth="1"/>
    <col min="6834" max="6834" width="80.42578125" style="53" customWidth="1"/>
    <col min="6835" max="6835" width="19.5703125" style="53" customWidth="1"/>
    <col min="6836" max="6912" width="27.7109375" style="53"/>
    <col min="6913" max="6913" width="8.7109375" style="53" customWidth="1"/>
    <col min="6914" max="6914" width="45.7109375" style="53" customWidth="1"/>
    <col min="6915" max="6915" width="15.7109375" style="53" customWidth="1"/>
    <col min="6916" max="6917" width="17.7109375" style="53" customWidth="1"/>
    <col min="6918" max="6918" width="15.28515625" style="53" customWidth="1"/>
    <col min="6919" max="6919" width="35.7109375" style="53" customWidth="1"/>
    <col min="6920" max="6920" width="17.7109375" style="53" customWidth="1"/>
    <col min="6921" max="6921" width="15.28515625" style="53" customWidth="1"/>
    <col min="6922" max="6922" width="30.7109375" style="53" customWidth="1"/>
    <col min="6923" max="7088" width="8.7109375" style="53" customWidth="1"/>
    <col min="7089" max="7089" width="10.42578125" style="53" customWidth="1"/>
    <col min="7090" max="7090" width="80.42578125" style="53" customWidth="1"/>
    <col min="7091" max="7091" width="19.5703125" style="53" customWidth="1"/>
    <col min="7092" max="7168" width="27.7109375" style="53"/>
    <col min="7169" max="7169" width="8.7109375" style="53" customWidth="1"/>
    <col min="7170" max="7170" width="45.7109375" style="53" customWidth="1"/>
    <col min="7171" max="7171" width="15.7109375" style="53" customWidth="1"/>
    <col min="7172" max="7173" width="17.7109375" style="53" customWidth="1"/>
    <col min="7174" max="7174" width="15.28515625" style="53" customWidth="1"/>
    <col min="7175" max="7175" width="35.7109375" style="53" customWidth="1"/>
    <col min="7176" max="7176" width="17.7109375" style="53" customWidth="1"/>
    <col min="7177" max="7177" width="15.28515625" style="53" customWidth="1"/>
    <col min="7178" max="7178" width="30.7109375" style="53" customWidth="1"/>
    <col min="7179" max="7344" width="8.7109375" style="53" customWidth="1"/>
    <col min="7345" max="7345" width="10.42578125" style="53" customWidth="1"/>
    <col min="7346" max="7346" width="80.42578125" style="53" customWidth="1"/>
    <col min="7347" max="7347" width="19.5703125" style="53" customWidth="1"/>
    <col min="7348" max="7424" width="27.7109375" style="53"/>
    <col min="7425" max="7425" width="8.7109375" style="53" customWidth="1"/>
    <col min="7426" max="7426" width="45.7109375" style="53" customWidth="1"/>
    <col min="7427" max="7427" width="15.7109375" style="53" customWidth="1"/>
    <col min="7428" max="7429" width="17.7109375" style="53" customWidth="1"/>
    <col min="7430" max="7430" width="15.28515625" style="53" customWidth="1"/>
    <col min="7431" max="7431" width="35.7109375" style="53" customWidth="1"/>
    <col min="7432" max="7432" width="17.7109375" style="53" customWidth="1"/>
    <col min="7433" max="7433" width="15.28515625" style="53" customWidth="1"/>
    <col min="7434" max="7434" width="30.7109375" style="53" customWidth="1"/>
    <col min="7435" max="7600" width="8.7109375" style="53" customWidth="1"/>
    <col min="7601" max="7601" width="10.42578125" style="53" customWidth="1"/>
    <col min="7602" max="7602" width="80.42578125" style="53" customWidth="1"/>
    <col min="7603" max="7603" width="19.5703125" style="53" customWidth="1"/>
    <col min="7604" max="7680" width="27.7109375" style="53"/>
    <col min="7681" max="7681" width="8.7109375" style="53" customWidth="1"/>
    <col min="7682" max="7682" width="45.7109375" style="53" customWidth="1"/>
    <col min="7683" max="7683" width="15.7109375" style="53" customWidth="1"/>
    <col min="7684" max="7685" width="17.7109375" style="53" customWidth="1"/>
    <col min="7686" max="7686" width="15.28515625" style="53" customWidth="1"/>
    <col min="7687" max="7687" width="35.7109375" style="53" customWidth="1"/>
    <col min="7688" max="7688" width="17.7109375" style="53" customWidth="1"/>
    <col min="7689" max="7689" width="15.28515625" style="53" customWidth="1"/>
    <col min="7690" max="7690" width="30.7109375" style="53" customWidth="1"/>
    <col min="7691" max="7856" width="8.7109375" style="53" customWidth="1"/>
    <col min="7857" max="7857" width="10.42578125" style="53" customWidth="1"/>
    <col min="7858" max="7858" width="80.42578125" style="53" customWidth="1"/>
    <col min="7859" max="7859" width="19.5703125" style="53" customWidth="1"/>
    <col min="7860" max="7936" width="27.7109375" style="53"/>
    <col min="7937" max="7937" width="8.7109375" style="53" customWidth="1"/>
    <col min="7938" max="7938" width="45.7109375" style="53" customWidth="1"/>
    <col min="7939" max="7939" width="15.7109375" style="53" customWidth="1"/>
    <col min="7940" max="7941" width="17.7109375" style="53" customWidth="1"/>
    <col min="7942" max="7942" width="15.28515625" style="53" customWidth="1"/>
    <col min="7943" max="7943" width="35.7109375" style="53" customWidth="1"/>
    <col min="7944" max="7944" width="17.7109375" style="53" customWidth="1"/>
    <col min="7945" max="7945" width="15.28515625" style="53" customWidth="1"/>
    <col min="7946" max="7946" width="30.7109375" style="53" customWidth="1"/>
    <col min="7947" max="8112" width="8.7109375" style="53" customWidth="1"/>
    <col min="8113" max="8113" width="10.42578125" style="53" customWidth="1"/>
    <col min="8114" max="8114" width="80.42578125" style="53" customWidth="1"/>
    <col min="8115" max="8115" width="19.5703125" style="53" customWidth="1"/>
    <col min="8116" max="8192" width="27.7109375" style="53"/>
    <col min="8193" max="8193" width="8.7109375" style="53" customWidth="1"/>
    <col min="8194" max="8194" width="45.7109375" style="53" customWidth="1"/>
    <col min="8195" max="8195" width="15.7109375" style="53" customWidth="1"/>
    <col min="8196" max="8197" width="17.7109375" style="53" customWidth="1"/>
    <col min="8198" max="8198" width="15.28515625" style="53" customWidth="1"/>
    <col min="8199" max="8199" width="35.7109375" style="53" customWidth="1"/>
    <col min="8200" max="8200" width="17.7109375" style="53" customWidth="1"/>
    <col min="8201" max="8201" width="15.28515625" style="53" customWidth="1"/>
    <col min="8202" max="8202" width="30.7109375" style="53" customWidth="1"/>
    <col min="8203" max="8368" width="8.7109375" style="53" customWidth="1"/>
    <col min="8369" max="8369" width="10.42578125" style="53" customWidth="1"/>
    <col min="8370" max="8370" width="80.42578125" style="53" customWidth="1"/>
    <col min="8371" max="8371" width="19.5703125" style="53" customWidth="1"/>
    <col min="8372" max="8448" width="27.7109375" style="53"/>
    <col min="8449" max="8449" width="8.7109375" style="53" customWidth="1"/>
    <col min="8450" max="8450" width="45.7109375" style="53" customWidth="1"/>
    <col min="8451" max="8451" width="15.7109375" style="53" customWidth="1"/>
    <col min="8452" max="8453" width="17.7109375" style="53" customWidth="1"/>
    <col min="8454" max="8454" width="15.28515625" style="53" customWidth="1"/>
    <col min="8455" max="8455" width="35.7109375" style="53" customWidth="1"/>
    <col min="8456" max="8456" width="17.7109375" style="53" customWidth="1"/>
    <col min="8457" max="8457" width="15.28515625" style="53" customWidth="1"/>
    <col min="8458" max="8458" width="30.7109375" style="53" customWidth="1"/>
    <col min="8459" max="8624" width="8.7109375" style="53" customWidth="1"/>
    <col min="8625" max="8625" width="10.42578125" style="53" customWidth="1"/>
    <col min="8626" max="8626" width="80.42578125" style="53" customWidth="1"/>
    <col min="8627" max="8627" width="19.5703125" style="53" customWidth="1"/>
    <col min="8628" max="8704" width="27.7109375" style="53"/>
    <col min="8705" max="8705" width="8.7109375" style="53" customWidth="1"/>
    <col min="8706" max="8706" width="45.7109375" style="53" customWidth="1"/>
    <col min="8707" max="8707" width="15.7109375" style="53" customWidth="1"/>
    <col min="8708" max="8709" width="17.7109375" style="53" customWidth="1"/>
    <col min="8710" max="8710" width="15.28515625" style="53" customWidth="1"/>
    <col min="8711" max="8711" width="35.7109375" style="53" customWidth="1"/>
    <col min="8712" max="8712" width="17.7109375" style="53" customWidth="1"/>
    <col min="8713" max="8713" width="15.28515625" style="53" customWidth="1"/>
    <col min="8714" max="8714" width="30.7109375" style="53" customWidth="1"/>
    <col min="8715" max="8880" width="8.7109375" style="53" customWidth="1"/>
    <col min="8881" max="8881" width="10.42578125" style="53" customWidth="1"/>
    <col min="8882" max="8882" width="80.42578125" style="53" customWidth="1"/>
    <col min="8883" max="8883" width="19.5703125" style="53" customWidth="1"/>
    <col min="8884" max="8960" width="27.7109375" style="53"/>
    <col min="8961" max="8961" width="8.7109375" style="53" customWidth="1"/>
    <col min="8962" max="8962" width="45.7109375" style="53" customWidth="1"/>
    <col min="8963" max="8963" width="15.7109375" style="53" customWidth="1"/>
    <col min="8964" max="8965" width="17.7109375" style="53" customWidth="1"/>
    <col min="8966" max="8966" width="15.28515625" style="53" customWidth="1"/>
    <col min="8967" max="8967" width="35.7109375" style="53" customWidth="1"/>
    <col min="8968" max="8968" width="17.7109375" style="53" customWidth="1"/>
    <col min="8969" max="8969" width="15.28515625" style="53" customWidth="1"/>
    <col min="8970" max="8970" width="30.7109375" style="53" customWidth="1"/>
    <col min="8971" max="9136" width="8.7109375" style="53" customWidth="1"/>
    <col min="9137" max="9137" width="10.42578125" style="53" customWidth="1"/>
    <col min="9138" max="9138" width="80.42578125" style="53" customWidth="1"/>
    <col min="9139" max="9139" width="19.5703125" style="53" customWidth="1"/>
    <col min="9140" max="9216" width="27.7109375" style="53"/>
    <col min="9217" max="9217" width="8.7109375" style="53" customWidth="1"/>
    <col min="9218" max="9218" width="45.7109375" style="53" customWidth="1"/>
    <col min="9219" max="9219" width="15.7109375" style="53" customWidth="1"/>
    <col min="9220" max="9221" width="17.7109375" style="53" customWidth="1"/>
    <col min="9222" max="9222" width="15.28515625" style="53" customWidth="1"/>
    <col min="9223" max="9223" width="35.7109375" style="53" customWidth="1"/>
    <col min="9224" max="9224" width="17.7109375" style="53" customWidth="1"/>
    <col min="9225" max="9225" width="15.28515625" style="53" customWidth="1"/>
    <col min="9226" max="9226" width="30.7109375" style="53" customWidth="1"/>
    <col min="9227" max="9392" width="8.7109375" style="53" customWidth="1"/>
    <col min="9393" max="9393" width="10.42578125" style="53" customWidth="1"/>
    <col min="9394" max="9394" width="80.42578125" style="53" customWidth="1"/>
    <col min="9395" max="9395" width="19.5703125" style="53" customWidth="1"/>
    <col min="9396" max="9472" width="27.7109375" style="53"/>
    <col min="9473" max="9473" width="8.7109375" style="53" customWidth="1"/>
    <col min="9474" max="9474" width="45.7109375" style="53" customWidth="1"/>
    <col min="9475" max="9475" width="15.7109375" style="53" customWidth="1"/>
    <col min="9476" max="9477" width="17.7109375" style="53" customWidth="1"/>
    <col min="9478" max="9478" width="15.28515625" style="53" customWidth="1"/>
    <col min="9479" max="9479" width="35.7109375" style="53" customWidth="1"/>
    <col min="9480" max="9480" width="17.7109375" style="53" customWidth="1"/>
    <col min="9481" max="9481" width="15.28515625" style="53" customWidth="1"/>
    <col min="9482" max="9482" width="30.7109375" style="53" customWidth="1"/>
    <col min="9483" max="9648" width="8.7109375" style="53" customWidth="1"/>
    <col min="9649" max="9649" width="10.42578125" style="53" customWidth="1"/>
    <col min="9650" max="9650" width="80.42578125" style="53" customWidth="1"/>
    <col min="9651" max="9651" width="19.5703125" style="53" customWidth="1"/>
    <col min="9652" max="9728" width="27.7109375" style="53"/>
    <col min="9729" max="9729" width="8.7109375" style="53" customWidth="1"/>
    <col min="9730" max="9730" width="45.7109375" style="53" customWidth="1"/>
    <col min="9731" max="9731" width="15.7109375" style="53" customWidth="1"/>
    <col min="9732" max="9733" width="17.7109375" style="53" customWidth="1"/>
    <col min="9734" max="9734" width="15.28515625" style="53" customWidth="1"/>
    <col min="9735" max="9735" width="35.7109375" style="53" customWidth="1"/>
    <col min="9736" max="9736" width="17.7109375" style="53" customWidth="1"/>
    <col min="9737" max="9737" width="15.28515625" style="53" customWidth="1"/>
    <col min="9738" max="9738" width="30.7109375" style="53" customWidth="1"/>
    <col min="9739" max="9904" width="8.7109375" style="53" customWidth="1"/>
    <col min="9905" max="9905" width="10.42578125" style="53" customWidth="1"/>
    <col min="9906" max="9906" width="80.42578125" style="53" customWidth="1"/>
    <col min="9907" max="9907" width="19.5703125" style="53" customWidth="1"/>
    <col min="9908" max="9984" width="27.7109375" style="53"/>
    <col min="9985" max="9985" width="8.7109375" style="53" customWidth="1"/>
    <col min="9986" max="9986" width="45.7109375" style="53" customWidth="1"/>
    <col min="9987" max="9987" width="15.7109375" style="53" customWidth="1"/>
    <col min="9988" max="9989" width="17.7109375" style="53" customWidth="1"/>
    <col min="9990" max="9990" width="15.28515625" style="53" customWidth="1"/>
    <col min="9991" max="9991" width="35.7109375" style="53" customWidth="1"/>
    <col min="9992" max="9992" width="17.7109375" style="53" customWidth="1"/>
    <col min="9993" max="9993" width="15.28515625" style="53" customWidth="1"/>
    <col min="9994" max="9994" width="30.7109375" style="53" customWidth="1"/>
    <col min="9995" max="10160" width="8.7109375" style="53" customWidth="1"/>
    <col min="10161" max="10161" width="10.42578125" style="53" customWidth="1"/>
    <col min="10162" max="10162" width="80.42578125" style="53" customWidth="1"/>
    <col min="10163" max="10163" width="19.5703125" style="53" customWidth="1"/>
    <col min="10164" max="10240" width="27.7109375" style="53"/>
    <col min="10241" max="10241" width="8.7109375" style="53" customWidth="1"/>
    <col min="10242" max="10242" width="45.7109375" style="53" customWidth="1"/>
    <col min="10243" max="10243" width="15.7109375" style="53" customWidth="1"/>
    <col min="10244" max="10245" width="17.7109375" style="53" customWidth="1"/>
    <col min="10246" max="10246" width="15.28515625" style="53" customWidth="1"/>
    <col min="10247" max="10247" width="35.7109375" style="53" customWidth="1"/>
    <col min="10248" max="10248" width="17.7109375" style="53" customWidth="1"/>
    <col min="10249" max="10249" width="15.28515625" style="53" customWidth="1"/>
    <col min="10250" max="10250" width="30.7109375" style="53" customWidth="1"/>
    <col min="10251" max="10416" width="8.7109375" style="53" customWidth="1"/>
    <col min="10417" max="10417" width="10.42578125" style="53" customWidth="1"/>
    <col min="10418" max="10418" width="80.42578125" style="53" customWidth="1"/>
    <col min="10419" max="10419" width="19.5703125" style="53" customWidth="1"/>
    <col min="10420" max="10496" width="27.7109375" style="53"/>
    <col min="10497" max="10497" width="8.7109375" style="53" customWidth="1"/>
    <col min="10498" max="10498" width="45.7109375" style="53" customWidth="1"/>
    <col min="10499" max="10499" width="15.7109375" style="53" customWidth="1"/>
    <col min="10500" max="10501" width="17.7109375" style="53" customWidth="1"/>
    <col min="10502" max="10502" width="15.28515625" style="53" customWidth="1"/>
    <col min="10503" max="10503" width="35.7109375" style="53" customWidth="1"/>
    <col min="10504" max="10504" width="17.7109375" style="53" customWidth="1"/>
    <col min="10505" max="10505" width="15.28515625" style="53" customWidth="1"/>
    <col min="10506" max="10506" width="30.7109375" style="53" customWidth="1"/>
    <col min="10507" max="10672" width="8.7109375" style="53" customWidth="1"/>
    <col min="10673" max="10673" width="10.42578125" style="53" customWidth="1"/>
    <col min="10674" max="10674" width="80.42578125" style="53" customWidth="1"/>
    <col min="10675" max="10675" width="19.5703125" style="53" customWidth="1"/>
    <col min="10676" max="10752" width="27.7109375" style="53"/>
    <col min="10753" max="10753" width="8.7109375" style="53" customWidth="1"/>
    <col min="10754" max="10754" width="45.7109375" style="53" customWidth="1"/>
    <col min="10755" max="10755" width="15.7109375" style="53" customWidth="1"/>
    <col min="10756" max="10757" width="17.7109375" style="53" customWidth="1"/>
    <col min="10758" max="10758" width="15.28515625" style="53" customWidth="1"/>
    <col min="10759" max="10759" width="35.7109375" style="53" customWidth="1"/>
    <col min="10760" max="10760" width="17.7109375" style="53" customWidth="1"/>
    <col min="10761" max="10761" width="15.28515625" style="53" customWidth="1"/>
    <col min="10762" max="10762" width="30.7109375" style="53" customWidth="1"/>
    <col min="10763" max="10928" width="8.7109375" style="53" customWidth="1"/>
    <col min="10929" max="10929" width="10.42578125" style="53" customWidth="1"/>
    <col min="10930" max="10930" width="80.42578125" style="53" customWidth="1"/>
    <col min="10931" max="10931" width="19.5703125" style="53" customWidth="1"/>
    <col min="10932" max="11008" width="27.7109375" style="53"/>
    <col min="11009" max="11009" width="8.7109375" style="53" customWidth="1"/>
    <col min="11010" max="11010" width="45.7109375" style="53" customWidth="1"/>
    <col min="11011" max="11011" width="15.7109375" style="53" customWidth="1"/>
    <col min="11012" max="11013" width="17.7109375" style="53" customWidth="1"/>
    <col min="11014" max="11014" width="15.28515625" style="53" customWidth="1"/>
    <col min="11015" max="11015" width="35.7109375" style="53" customWidth="1"/>
    <col min="11016" max="11016" width="17.7109375" style="53" customWidth="1"/>
    <col min="11017" max="11017" width="15.28515625" style="53" customWidth="1"/>
    <col min="11018" max="11018" width="30.7109375" style="53" customWidth="1"/>
    <col min="11019" max="11184" width="8.7109375" style="53" customWidth="1"/>
    <col min="11185" max="11185" width="10.42578125" style="53" customWidth="1"/>
    <col min="11186" max="11186" width="80.42578125" style="53" customWidth="1"/>
    <col min="11187" max="11187" width="19.5703125" style="53" customWidth="1"/>
    <col min="11188" max="11264" width="27.7109375" style="53"/>
    <col min="11265" max="11265" width="8.7109375" style="53" customWidth="1"/>
    <col min="11266" max="11266" width="45.7109375" style="53" customWidth="1"/>
    <col min="11267" max="11267" width="15.7109375" style="53" customWidth="1"/>
    <col min="11268" max="11269" width="17.7109375" style="53" customWidth="1"/>
    <col min="11270" max="11270" width="15.28515625" style="53" customWidth="1"/>
    <col min="11271" max="11271" width="35.7109375" style="53" customWidth="1"/>
    <col min="11272" max="11272" width="17.7109375" style="53" customWidth="1"/>
    <col min="11273" max="11273" width="15.28515625" style="53" customWidth="1"/>
    <col min="11274" max="11274" width="30.7109375" style="53" customWidth="1"/>
    <col min="11275" max="11440" width="8.7109375" style="53" customWidth="1"/>
    <col min="11441" max="11441" width="10.42578125" style="53" customWidth="1"/>
    <col min="11442" max="11442" width="80.42578125" style="53" customWidth="1"/>
    <col min="11443" max="11443" width="19.5703125" style="53" customWidth="1"/>
    <col min="11444" max="11520" width="27.7109375" style="53"/>
    <col min="11521" max="11521" width="8.7109375" style="53" customWidth="1"/>
    <col min="11522" max="11522" width="45.7109375" style="53" customWidth="1"/>
    <col min="11523" max="11523" width="15.7109375" style="53" customWidth="1"/>
    <col min="11524" max="11525" width="17.7109375" style="53" customWidth="1"/>
    <col min="11526" max="11526" width="15.28515625" style="53" customWidth="1"/>
    <col min="11527" max="11527" width="35.7109375" style="53" customWidth="1"/>
    <col min="11528" max="11528" width="17.7109375" style="53" customWidth="1"/>
    <col min="11529" max="11529" width="15.28515625" style="53" customWidth="1"/>
    <col min="11530" max="11530" width="30.7109375" style="53" customWidth="1"/>
    <col min="11531" max="11696" width="8.7109375" style="53" customWidth="1"/>
    <col min="11697" max="11697" width="10.42578125" style="53" customWidth="1"/>
    <col min="11698" max="11698" width="80.42578125" style="53" customWidth="1"/>
    <col min="11699" max="11699" width="19.5703125" style="53" customWidth="1"/>
    <col min="11700" max="11776" width="27.7109375" style="53"/>
    <col min="11777" max="11777" width="8.7109375" style="53" customWidth="1"/>
    <col min="11778" max="11778" width="45.7109375" style="53" customWidth="1"/>
    <col min="11779" max="11779" width="15.7109375" style="53" customWidth="1"/>
    <col min="11780" max="11781" width="17.7109375" style="53" customWidth="1"/>
    <col min="11782" max="11782" width="15.28515625" style="53" customWidth="1"/>
    <col min="11783" max="11783" width="35.7109375" style="53" customWidth="1"/>
    <col min="11784" max="11784" width="17.7109375" style="53" customWidth="1"/>
    <col min="11785" max="11785" width="15.28515625" style="53" customWidth="1"/>
    <col min="11786" max="11786" width="30.7109375" style="53" customWidth="1"/>
    <col min="11787" max="11952" width="8.7109375" style="53" customWidth="1"/>
    <col min="11953" max="11953" width="10.42578125" style="53" customWidth="1"/>
    <col min="11954" max="11954" width="80.42578125" style="53" customWidth="1"/>
    <col min="11955" max="11955" width="19.5703125" style="53" customWidth="1"/>
    <col min="11956" max="12032" width="27.7109375" style="53"/>
    <col min="12033" max="12033" width="8.7109375" style="53" customWidth="1"/>
    <col min="12034" max="12034" width="45.7109375" style="53" customWidth="1"/>
    <col min="12035" max="12035" width="15.7109375" style="53" customWidth="1"/>
    <col min="12036" max="12037" width="17.7109375" style="53" customWidth="1"/>
    <col min="12038" max="12038" width="15.28515625" style="53" customWidth="1"/>
    <col min="12039" max="12039" width="35.7109375" style="53" customWidth="1"/>
    <col min="12040" max="12040" width="17.7109375" style="53" customWidth="1"/>
    <col min="12041" max="12041" width="15.28515625" style="53" customWidth="1"/>
    <col min="12042" max="12042" width="30.7109375" style="53" customWidth="1"/>
    <col min="12043" max="12208" width="8.7109375" style="53" customWidth="1"/>
    <col min="12209" max="12209" width="10.42578125" style="53" customWidth="1"/>
    <col min="12210" max="12210" width="80.42578125" style="53" customWidth="1"/>
    <col min="12211" max="12211" width="19.5703125" style="53" customWidth="1"/>
    <col min="12212" max="12288" width="27.7109375" style="53"/>
    <col min="12289" max="12289" width="8.7109375" style="53" customWidth="1"/>
    <col min="12290" max="12290" width="45.7109375" style="53" customWidth="1"/>
    <col min="12291" max="12291" width="15.7109375" style="53" customWidth="1"/>
    <col min="12292" max="12293" width="17.7109375" style="53" customWidth="1"/>
    <col min="12294" max="12294" width="15.28515625" style="53" customWidth="1"/>
    <col min="12295" max="12295" width="35.7109375" style="53" customWidth="1"/>
    <col min="12296" max="12296" width="17.7109375" style="53" customWidth="1"/>
    <col min="12297" max="12297" width="15.28515625" style="53" customWidth="1"/>
    <col min="12298" max="12298" width="30.7109375" style="53" customWidth="1"/>
    <col min="12299" max="12464" width="8.7109375" style="53" customWidth="1"/>
    <col min="12465" max="12465" width="10.42578125" style="53" customWidth="1"/>
    <col min="12466" max="12466" width="80.42578125" style="53" customWidth="1"/>
    <col min="12467" max="12467" width="19.5703125" style="53" customWidth="1"/>
    <col min="12468" max="12544" width="27.7109375" style="53"/>
    <col min="12545" max="12545" width="8.7109375" style="53" customWidth="1"/>
    <col min="12546" max="12546" width="45.7109375" style="53" customWidth="1"/>
    <col min="12547" max="12547" width="15.7109375" style="53" customWidth="1"/>
    <col min="12548" max="12549" width="17.7109375" style="53" customWidth="1"/>
    <col min="12550" max="12550" width="15.28515625" style="53" customWidth="1"/>
    <col min="12551" max="12551" width="35.7109375" style="53" customWidth="1"/>
    <col min="12552" max="12552" width="17.7109375" style="53" customWidth="1"/>
    <col min="12553" max="12553" width="15.28515625" style="53" customWidth="1"/>
    <col min="12554" max="12554" width="30.7109375" style="53" customWidth="1"/>
    <col min="12555" max="12720" width="8.7109375" style="53" customWidth="1"/>
    <col min="12721" max="12721" width="10.42578125" style="53" customWidth="1"/>
    <col min="12722" max="12722" width="80.42578125" style="53" customWidth="1"/>
    <col min="12723" max="12723" width="19.5703125" style="53" customWidth="1"/>
    <col min="12724" max="12800" width="27.7109375" style="53"/>
    <col min="12801" max="12801" width="8.7109375" style="53" customWidth="1"/>
    <col min="12802" max="12802" width="45.7109375" style="53" customWidth="1"/>
    <col min="12803" max="12803" width="15.7109375" style="53" customWidth="1"/>
    <col min="12804" max="12805" width="17.7109375" style="53" customWidth="1"/>
    <col min="12806" max="12806" width="15.28515625" style="53" customWidth="1"/>
    <col min="12807" max="12807" width="35.7109375" style="53" customWidth="1"/>
    <col min="12808" max="12808" width="17.7109375" style="53" customWidth="1"/>
    <col min="12809" max="12809" width="15.28515625" style="53" customWidth="1"/>
    <col min="12810" max="12810" width="30.7109375" style="53" customWidth="1"/>
    <col min="12811" max="12976" width="8.7109375" style="53" customWidth="1"/>
    <col min="12977" max="12977" width="10.42578125" style="53" customWidth="1"/>
    <col min="12978" max="12978" width="80.42578125" style="53" customWidth="1"/>
    <col min="12979" max="12979" width="19.5703125" style="53" customWidth="1"/>
    <col min="12980" max="13056" width="27.7109375" style="53"/>
    <col min="13057" max="13057" width="8.7109375" style="53" customWidth="1"/>
    <col min="13058" max="13058" width="45.7109375" style="53" customWidth="1"/>
    <col min="13059" max="13059" width="15.7109375" style="53" customWidth="1"/>
    <col min="13060" max="13061" width="17.7109375" style="53" customWidth="1"/>
    <col min="13062" max="13062" width="15.28515625" style="53" customWidth="1"/>
    <col min="13063" max="13063" width="35.7109375" style="53" customWidth="1"/>
    <col min="13064" max="13064" width="17.7109375" style="53" customWidth="1"/>
    <col min="13065" max="13065" width="15.28515625" style="53" customWidth="1"/>
    <col min="13066" max="13066" width="30.7109375" style="53" customWidth="1"/>
    <col min="13067" max="13232" width="8.7109375" style="53" customWidth="1"/>
    <col min="13233" max="13233" width="10.42578125" style="53" customWidth="1"/>
    <col min="13234" max="13234" width="80.42578125" style="53" customWidth="1"/>
    <col min="13235" max="13235" width="19.5703125" style="53" customWidth="1"/>
    <col min="13236" max="13312" width="27.7109375" style="53"/>
    <col min="13313" max="13313" width="8.7109375" style="53" customWidth="1"/>
    <col min="13314" max="13314" width="45.7109375" style="53" customWidth="1"/>
    <col min="13315" max="13315" width="15.7109375" style="53" customWidth="1"/>
    <col min="13316" max="13317" width="17.7109375" style="53" customWidth="1"/>
    <col min="13318" max="13318" width="15.28515625" style="53" customWidth="1"/>
    <col min="13319" max="13319" width="35.7109375" style="53" customWidth="1"/>
    <col min="13320" max="13320" width="17.7109375" style="53" customWidth="1"/>
    <col min="13321" max="13321" width="15.28515625" style="53" customWidth="1"/>
    <col min="13322" max="13322" width="30.7109375" style="53" customWidth="1"/>
    <col min="13323" max="13488" width="8.7109375" style="53" customWidth="1"/>
    <col min="13489" max="13489" width="10.42578125" style="53" customWidth="1"/>
    <col min="13490" max="13490" width="80.42578125" style="53" customWidth="1"/>
    <col min="13491" max="13491" width="19.5703125" style="53" customWidth="1"/>
    <col min="13492" max="13568" width="27.7109375" style="53"/>
    <col min="13569" max="13569" width="8.7109375" style="53" customWidth="1"/>
    <col min="13570" max="13570" width="45.7109375" style="53" customWidth="1"/>
    <col min="13571" max="13571" width="15.7109375" style="53" customWidth="1"/>
    <col min="13572" max="13573" width="17.7109375" style="53" customWidth="1"/>
    <col min="13574" max="13574" width="15.28515625" style="53" customWidth="1"/>
    <col min="13575" max="13575" width="35.7109375" style="53" customWidth="1"/>
    <col min="13576" max="13576" width="17.7109375" style="53" customWidth="1"/>
    <col min="13577" max="13577" width="15.28515625" style="53" customWidth="1"/>
    <col min="13578" max="13578" width="30.7109375" style="53" customWidth="1"/>
    <col min="13579" max="13744" width="8.7109375" style="53" customWidth="1"/>
    <col min="13745" max="13745" width="10.42578125" style="53" customWidth="1"/>
    <col min="13746" max="13746" width="80.42578125" style="53" customWidth="1"/>
    <col min="13747" max="13747" width="19.5703125" style="53" customWidth="1"/>
    <col min="13748" max="13824" width="27.7109375" style="53"/>
    <col min="13825" max="13825" width="8.7109375" style="53" customWidth="1"/>
    <col min="13826" max="13826" width="45.7109375" style="53" customWidth="1"/>
    <col min="13827" max="13827" width="15.7109375" style="53" customWidth="1"/>
    <col min="13828" max="13829" width="17.7109375" style="53" customWidth="1"/>
    <col min="13830" max="13830" width="15.28515625" style="53" customWidth="1"/>
    <col min="13831" max="13831" width="35.7109375" style="53" customWidth="1"/>
    <col min="13832" max="13832" width="17.7109375" style="53" customWidth="1"/>
    <col min="13833" max="13833" width="15.28515625" style="53" customWidth="1"/>
    <col min="13834" max="13834" width="30.7109375" style="53" customWidth="1"/>
    <col min="13835" max="14000" width="8.7109375" style="53" customWidth="1"/>
    <col min="14001" max="14001" width="10.42578125" style="53" customWidth="1"/>
    <col min="14002" max="14002" width="80.42578125" style="53" customWidth="1"/>
    <col min="14003" max="14003" width="19.5703125" style="53" customWidth="1"/>
    <col min="14004" max="14080" width="27.7109375" style="53"/>
    <col min="14081" max="14081" width="8.7109375" style="53" customWidth="1"/>
    <col min="14082" max="14082" width="45.7109375" style="53" customWidth="1"/>
    <col min="14083" max="14083" width="15.7109375" style="53" customWidth="1"/>
    <col min="14084" max="14085" width="17.7109375" style="53" customWidth="1"/>
    <col min="14086" max="14086" width="15.28515625" style="53" customWidth="1"/>
    <col min="14087" max="14087" width="35.7109375" style="53" customWidth="1"/>
    <col min="14088" max="14088" width="17.7109375" style="53" customWidth="1"/>
    <col min="14089" max="14089" width="15.28515625" style="53" customWidth="1"/>
    <col min="14090" max="14090" width="30.7109375" style="53" customWidth="1"/>
    <col min="14091" max="14256" width="8.7109375" style="53" customWidth="1"/>
    <col min="14257" max="14257" width="10.42578125" style="53" customWidth="1"/>
    <col min="14258" max="14258" width="80.42578125" style="53" customWidth="1"/>
    <col min="14259" max="14259" width="19.5703125" style="53" customWidth="1"/>
    <col min="14260" max="14336" width="27.7109375" style="53"/>
    <col min="14337" max="14337" width="8.7109375" style="53" customWidth="1"/>
    <col min="14338" max="14338" width="45.7109375" style="53" customWidth="1"/>
    <col min="14339" max="14339" width="15.7109375" style="53" customWidth="1"/>
    <col min="14340" max="14341" width="17.7109375" style="53" customWidth="1"/>
    <col min="14342" max="14342" width="15.28515625" style="53" customWidth="1"/>
    <col min="14343" max="14343" width="35.7109375" style="53" customWidth="1"/>
    <col min="14344" max="14344" width="17.7109375" style="53" customWidth="1"/>
    <col min="14345" max="14345" width="15.28515625" style="53" customWidth="1"/>
    <col min="14346" max="14346" width="30.7109375" style="53" customWidth="1"/>
    <col min="14347" max="14512" width="8.7109375" style="53" customWidth="1"/>
    <col min="14513" max="14513" width="10.42578125" style="53" customWidth="1"/>
    <col min="14514" max="14514" width="80.42578125" style="53" customWidth="1"/>
    <col min="14515" max="14515" width="19.5703125" style="53" customWidth="1"/>
    <col min="14516" max="14592" width="27.7109375" style="53"/>
    <col min="14593" max="14593" width="8.7109375" style="53" customWidth="1"/>
    <col min="14594" max="14594" width="45.7109375" style="53" customWidth="1"/>
    <col min="14595" max="14595" width="15.7109375" style="53" customWidth="1"/>
    <col min="14596" max="14597" width="17.7109375" style="53" customWidth="1"/>
    <col min="14598" max="14598" width="15.28515625" style="53" customWidth="1"/>
    <col min="14599" max="14599" width="35.7109375" style="53" customWidth="1"/>
    <col min="14600" max="14600" width="17.7109375" style="53" customWidth="1"/>
    <col min="14601" max="14601" width="15.28515625" style="53" customWidth="1"/>
    <col min="14602" max="14602" width="30.7109375" style="53" customWidth="1"/>
    <col min="14603" max="14768" width="8.7109375" style="53" customWidth="1"/>
    <col min="14769" max="14769" width="10.42578125" style="53" customWidth="1"/>
    <col min="14770" max="14770" width="80.42578125" style="53" customWidth="1"/>
    <col min="14771" max="14771" width="19.5703125" style="53" customWidth="1"/>
    <col min="14772" max="14848" width="27.7109375" style="53"/>
    <col min="14849" max="14849" width="8.7109375" style="53" customWidth="1"/>
    <col min="14850" max="14850" width="45.7109375" style="53" customWidth="1"/>
    <col min="14851" max="14851" width="15.7109375" style="53" customWidth="1"/>
    <col min="14852" max="14853" width="17.7109375" style="53" customWidth="1"/>
    <col min="14854" max="14854" width="15.28515625" style="53" customWidth="1"/>
    <col min="14855" max="14855" width="35.7109375" style="53" customWidth="1"/>
    <col min="14856" max="14856" width="17.7109375" style="53" customWidth="1"/>
    <col min="14857" max="14857" width="15.28515625" style="53" customWidth="1"/>
    <col min="14858" max="14858" width="30.7109375" style="53" customWidth="1"/>
    <col min="14859" max="15024" width="8.7109375" style="53" customWidth="1"/>
    <col min="15025" max="15025" width="10.42578125" style="53" customWidth="1"/>
    <col min="15026" max="15026" width="80.42578125" style="53" customWidth="1"/>
    <col min="15027" max="15027" width="19.5703125" style="53" customWidth="1"/>
    <col min="15028" max="15104" width="27.7109375" style="53"/>
    <col min="15105" max="15105" width="8.7109375" style="53" customWidth="1"/>
    <col min="15106" max="15106" width="45.7109375" style="53" customWidth="1"/>
    <col min="15107" max="15107" width="15.7109375" style="53" customWidth="1"/>
    <col min="15108" max="15109" width="17.7109375" style="53" customWidth="1"/>
    <col min="15110" max="15110" width="15.28515625" style="53" customWidth="1"/>
    <col min="15111" max="15111" width="35.7109375" style="53" customWidth="1"/>
    <col min="15112" max="15112" width="17.7109375" style="53" customWidth="1"/>
    <col min="15113" max="15113" width="15.28515625" style="53" customWidth="1"/>
    <col min="15114" max="15114" width="30.7109375" style="53" customWidth="1"/>
    <col min="15115" max="15280" width="8.7109375" style="53" customWidth="1"/>
    <col min="15281" max="15281" width="10.42578125" style="53" customWidth="1"/>
    <col min="15282" max="15282" width="80.42578125" style="53" customWidth="1"/>
    <col min="15283" max="15283" width="19.5703125" style="53" customWidth="1"/>
    <col min="15284" max="15360" width="27.7109375" style="53"/>
    <col min="15361" max="15361" width="8.7109375" style="53" customWidth="1"/>
    <col min="15362" max="15362" width="45.7109375" style="53" customWidth="1"/>
    <col min="15363" max="15363" width="15.7109375" style="53" customWidth="1"/>
    <col min="15364" max="15365" width="17.7109375" style="53" customWidth="1"/>
    <col min="15366" max="15366" width="15.28515625" style="53" customWidth="1"/>
    <col min="15367" max="15367" width="35.7109375" style="53" customWidth="1"/>
    <col min="15368" max="15368" width="17.7109375" style="53" customWidth="1"/>
    <col min="15369" max="15369" width="15.28515625" style="53" customWidth="1"/>
    <col min="15370" max="15370" width="30.7109375" style="53" customWidth="1"/>
    <col min="15371" max="15536" width="8.7109375" style="53" customWidth="1"/>
    <col min="15537" max="15537" width="10.42578125" style="53" customWidth="1"/>
    <col min="15538" max="15538" width="80.42578125" style="53" customWidth="1"/>
    <col min="15539" max="15539" width="19.5703125" style="53" customWidth="1"/>
    <col min="15540" max="15616" width="27.7109375" style="53"/>
    <col min="15617" max="15617" width="8.7109375" style="53" customWidth="1"/>
    <col min="15618" max="15618" width="45.7109375" style="53" customWidth="1"/>
    <col min="15619" max="15619" width="15.7109375" style="53" customWidth="1"/>
    <col min="15620" max="15621" width="17.7109375" style="53" customWidth="1"/>
    <col min="15622" max="15622" width="15.28515625" style="53" customWidth="1"/>
    <col min="15623" max="15623" width="35.7109375" style="53" customWidth="1"/>
    <col min="15624" max="15624" width="17.7109375" style="53" customWidth="1"/>
    <col min="15625" max="15625" width="15.28515625" style="53" customWidth="1"/>
    <col min="15626" max="15626" width="30.7109375" style="53" customWidth="1"/>
    <col min="15627" max="15792" width="8.7109375" style="53" customWidth="1"/>
    <col min="15793" max="15793" width="10.42578125" style="53" customWidth="1"/>
    <col min="15794" max="15794" width="80.42578125" style="53" customWidth="1"/>
    <col min="15795" max="15795" width="19.5703125" style="53" customWidth="1"/>
    <col min="15796" max="15872" width="27.7109375" style="53"/>
    <col min="15873" max="15873" width="8.7109375" style="53" customWidth="1"/>
    <col min="15874" max="15874" width="45.7109375" style="53" customWidth="1"/>
    <col min="15875" max="15875" width="15.7109375" style="53" customWidth="1"/>
    <col min="15876" max="15877" width="17.7109375" style="53" customWidth="1"/>
    <col min="15878" max="15878" width="15.28515625" style="53" customWidth="1"/>
    <col min="15879" max="15879" width="35.7109375" style="53" customWidth="1"/>
    <col min="15880" max="15880" width="17.7109375" style="53" customWidth="1"/>
    <col min="15881" max="15881" width="15.28515625" style="53" customWidth="1"/>
    <col min="15882" max="15882" width="30.7109375" style="53" customWidth="1"/>
    <col min="15883" max="16048" width="8.7109375" style="53" customWidth="1"/>
    <col min="16049" max="16049" width="10.42578125" style="53" customWidth="1"/>
    <col min="16050" max="16050" width="80.42578125" style="53" customWidth="1"/>
    <col min="16051" max="16051" width="19.5703125" style="53" customWidth="1"/>
    <col min="16052" max="16128" width="27.7109375" style="53"/>
    <col min="16129" max="16129" width="8.7109375" style="53" customWidth="1"/>
    <col min="16130" max="16130" width="45.7109375" style="53" customWidth="1"/>
    <col min="16131" max="16131" width="15.7109375" style="53" customWidth="1"/>
    <col min="16132" max="16133" width="17.7109375" style="53" customWidth="1"/>
    <col min="16134" max="16134" width="15.28515625" style="53" customWidth="1"/>
    <col min="16135" max="16135" width="35.7109375" style="53" customWidth="1"/>
    <col min="16136" max="16136" width="17.7109375" style="53" customWidth="1"/>
    <col min="16137" max="16137" width="15.28515625" style="53" customWidth="1"/>
    <col min="16138" max="16138" width="30.7109375" style="53" customWidth="1"/>
    <col min="16139" max="16304" width="8.7109375" style="53" customWidth="1"/>
    <col min="16305" max="16305" width="10.42578125" style="53" customWidth="1"/>
    <col min="16306" max="16306" width="80.42578125" style="53" customWidth="1"/>
    <col min="16307" max="16307" width="19.5703125" style="53" customWidth="1"/>
    <col min="16308" max="16384" width="27.7109375" style="53"/>
  </cols>
  <sheetData>
    <row r="1" spans="1:10" x14ac:dyDescent="0.3">
      <c r="A1" s="539"/>
      <c r="B1" s="540"/>
      <c r="C1" s="539"/>
      <c r="D1" s="539"/>
      <c r="E1" s="539"/>
      <c r="F1" s="539"/>
      <c r="G1" s="541"/>
      <c r="H1" s="539"/>
      <c r="I1" s="539"/>
      <c r="J1" s="542" t="s">
        <v>2211</v>
      </c>
    </row>
    <row r="2" spans="1:10" s="55" customFormat="1" ht="18" customHeight="1" x14ac:dyDescent="0.25">
      <c r="A2" s="1845" t="s">
        <v>1254</v>
      </c>
      <c r="B2" s="1845"/>
      <c r="C2" s="1845"/>
      <c r="D2" s="1845"/>
      <c r="E2" s="1845"/>
      <c r="F2" s="1845"/>
      <c r="G2" s="1845"/>
      <c r="H2" s="1845"/>
      <c r="I2" s="1845"/>
      <c r="J2" s="1845"/>
    </row>
    <row r="3" spans="1:10" s="55" customFormat="1" x14ac:dyDescent="0.25">
      <c r="A3" s="1845" t="s">
        <v>88</v>
      </c>
      <c r="B3" s="1845"/>
      <c r="C3" s="1845"/>
      <c r="D3" s="1845"/>
      <c r="E3" s="1845"/>
      <c r="F3" s="1845"/>
      <c r="G3" s="1845"/>
      <c r="H3" s="1845"/>
      <c r="I3" s="1845"/>
      <c r="J3" s="1845"/>
    </row>
    <row r="4" spans="1:10" x14ac:dyDescent="0.3">
      <c r="A4" s="1992" t="s">
        <v>307</v>
      </c>
      <c r="B4" s="1992"/>
      <c r="C4" s="1992"/>
      <c r="D4" s="1992"/>
      <c r="E4" s="1992"/>
      <c r="F4" s="1992"/>
      <c r="G4" s="1992"/>
      <c r="H4" s="1992"/>
      <c r="I4" s="1992"/>
      <c r="J4" s="1992"/>
    </row>
    <row r="5" spans="1:10" s="56" customFormat="1" x14ac:dyDescent="0.3">
      <c r="A5" s="1993" t="s">
        <v>1251</v>
      </c>
      <c r="B5" s="1993"/>
      <c r="C5" s="1993"/>
      <c r="D5" s="1993"/>
      <c r="E5" s="1993"/>
      <c r="F5" s="1993"/>
      <c r="G5" s="1993"/>
      <c r="H5" s="1993"/>
      <c r="I5" s="1993"/>
      <c r="J5" s="1993"/>
    </row>
    <row r="6" spans="1:10" s="56" customFormat="1" x14ac:dyDescent="0.3">
      <c r="A6" s="1994"/>
      <c r="B6" s="1994"/>
      <c r="C6" s="1994"/>
      <c r="D6" s="1994"/>
      <c r="E6" s="1994"/>
      <c r="F6" s="1994"/>
      <c r="G6" s="1994"/>
      <c r="H6" s="1994"/>
      <c r="I6" s="1994"/>
      <c r="J6" s="1994"/>
    </row>
    <row r="7" spans="1:10" s="57" customFormat="1" ht="135.75" customHeight="1" x14ac:dyDescent="0.25">
      <c r="A7" s="402" t="s">
        <v>1</v>
      </c>
      <c r="B7" s="403" t="s">
        <v>2</v>
      </c>
      <c r="C7" s="403" t="s">
        <v>3</v>
      </c>
      <c r="D7" s="404" t="s">
        <v>706</v>
      </c>
      <c r="E7" s="405" t="s">
        <v>1252</v>
      </c>
      <c r="F7" s="405" t="s">
        <v>4</v>
      </c>
      <c r="G7" s="403" t="s">
        <v>5</v>
      </c>
      <c r="H7" s="403" t="s">
        <v>1253</v>
      </c>
      <c r="I7" s="403" t="s">
        <v>6</v>
      </c>
      <c r="J7" s="403" t="s">
        <v>7</v>
      </c>
    </row>
    <row r="8" spans="1:10" s="58" customFormat="1" ht="17.25" customHeight="1" x14ac:dyDescent="0.3">
      <c r="A8" s="543">
        <v>1</v>
      </c>
      <c r="B8" s="456">
        <v>2</v>
      </c>
      <c r="C8" s="456">
        <v>3</v>
      </c>
      <c r="D8" s="543">
        <v>4</v>
      </c>
      <c r="E8" s="543">
        <v>5</v>
      </c>
      <c r="F8" s="543">
        <v>6</v>
      </c>
      <c r="G8" s="543">
        <v>7</v>
      </c>
      <c r="H8" s="543">
        <v>8</v>
      </c>
      <c r="I8" s="543">
        <v>9</v>
      </c>
      <c r="J8" s="543">
        <v>10</v>
      </c>
    </row>
    <row r="9" spans="1:10" x14ac:dyDescent="0.3">
      <c r="A9" s="1995" t="s">
        <v>308</v>
      </c>
      <c r="B9" s="1995"/>
      <c r="C9" s="1995"/>
      <c r="D9" s="1995"/>
      <c r="E9" s="1995"/>
      <c r="F9" s="1995"/>
      <c r="G9" s="1995"/>
      <c r="H9" s="1995"/>
      <c r="I9" s="1995"/>
      <c r="J9" s="1995"/>
    </row>
    <row r="10" spans="1:10" s="59" customFormat="1" x14ac:dyDescent="0.3">
      <c r="A10" s="1988" t="s">
        <v>10</v>
      </c>
      <c r="B10" s="1959" t="s">
        <v>715</v>
      </c>
      <c r="C10" s="544" t="s">
        <v>18</v>
      </c>
      <c r="D10" s="545">
        <f>D12</f>
        <v>2044.28</v>
      </c>
      <c r="E10" s="545">
        <f>E12</f>
        <v>2044.28</v>
      </c>
      <c r="F10" s="545">
        <f>E10/D10*100</f>
        <v>100</v>
      </c>
      <c r="G10" s="546"/>
      <c r="H10" s="545">
        <f>H12</f>
        <v>2044.28</v>
      </c>
      <c r="I10" s="545">
        <f>H10/D10*100</f>
        <v>100</v>
      </c>
      <c r="J10" s="546"/>
    </row>
    <row r="11" spans="1:10" s="59" customFormat="1" ht="72.75" customHeight="1" x14ac:dyDescent="0.3">
      <c r="A11" s="1988"/>
      <c r="B11" s="1959"/>
      <c r="C11" s="544" t="s">
        <v>19</v>
      </c>
      <c r="D11" s="545">
        <v>0</v>
      </c>
      <c r="E11" s="545">
        <v>0</v>
      </c>
      <c r="F11" s="545">
        <v>0</v>
      </c>
      <c r="G11" s="1960"/>
      <c r="H11" s="545">
        <v>0</v>
      </c>
      <c r="I11" s="545">
        <v>0</v>
      </c>
      <c r="J11" s="1989"/>
    </row>
    <row r="12" spans="1:10" s="59" customFormat="1" ht="93.75" x14ac:dyDescent="0.3">
      <c r="A12" s="1988"/>
      <c r="B12" s="1959"/>
      <c r="C12" s="544" t="s">
        <v>23</v>
      </c>
      <c r="D12" s="545">
        <f>D16</f>
        <v>2044.28</v>
      </c>
      <c r="E12" s="545">
        <f>E16</f>
        <v>2044.28</v>
      </c>
      <c r="F12" s="545">
        <f>E12/D12*100</f>
        <v>100</v>
      </c>
      <c r="G12" s="1960"/>
      <c r="H12" s="545">
        <f>H16</f>
        <v>2044.28</v>
      </c>
      <c r="I12" s="545">
        <f>H12/D12*100</f>
        <v>100</v>
      </c>
      <c r="J12" s="1989"/>
    </row>
    <row r="13" spans="1:10" s="59" customFormat="1" x14ac:dyDescent="0.3">
      <c r="A13" s="1990" t="s">
        <v>25</v>
      </c>
      <c r="B13" s="1991" t="s">
        <v>767</v>
      </c>
      <c r="C13" s="547" t="s">
        <v>18</v>
      </c>
      <c r="D13" s="548">
        <v>0</v>
      </c>
      <c r="E13" s="548">
        <v>0</v>
      </c>
      <c r="F13" s="548">
        <v>0</v>
      </c>
      <c r="G13" s="1965"/>
      <c r="H13" s="548">
        <v>0</v>
      </c>
      <c r="I13" s="548">
        <v>0</v>
      </c>
      <c r="J13" s="1962" t="s">
        <v>698</v>
      </c>
    </row>
    <row r="14" spans="1:10" s="59" customFormat="1" ht="75" x14ac:dyDescent="0.3">
      <c r="A14" s="1990"/>
      <c r="B14" s="1991"/>
      <c r="C14" s="547" t="s">
        <v>19</v>
      </c>
      <c r="D14" s="548">
        <v>0</v>
      </c>
      <c r="E14" s="548">
        <v>0</v>
      </c>
      <c r="F14" s="548">
        <v>0</v>
      </c>
      <c r="G14" s="1966"/>
      <c r="H14" s="548">
        <v>0</v>
      </c>
      <c r="I14" s="548">
        <v>0</v>
      </c>
      <c r="J14" s="1963"/>
    </row>
    <row r="15" spans="1:10" s="59" customFormat="1" ht="88.5" customHeight="1" x14ac:dyDescent="0.3">
      <c r="A15" s="1990"/>
      <c r="B15" s="1991"/>
      <c r="C15" s="547" t="s">
        <v>23</v>
      </c>
      <c r="D15" s="548">
        <v>0</v>
      </c>
      <c r="E15" s="548">
        <v>0</v>
      </c>
      <c r="F15" s="548">
        <v>0</v>
      </c>
      <c r="G15" s="1967"/>
      <c r="H15" s="548">
        <v>0</v>
      </c>
      <c r="I15" s="548">
        <v>0</v>
      </c>
      <c r="J15" s="1964"/>
    </row>
    <row r="16" spans="1:10" s="59" customFormat="1" ht="148.5" customHeight="1" x14ac:dyDescent="0.3">
      <c r="A16" s="549" t="s">
        <v>13</v>
      </c>
      <c r="B16" s="547" t="s">
        <v>770</v>
      </c>
      <c r="C16" s="547" t="s">
        <v>23</v>
      </c>
      <c r="D16" s="548">
        <v>2044.28</v>
      </c>
      <c r="E16" s="548">
        <v>2044.28</v>
      </c>
      <c r="F16" s="548">
        <f>E16/D16*100</f>
        <v>100</v>
      </c>
      <c r="G16" s="550" t="s">
        <v>2237</v>
      </c>
      <c r="H16" s="548">
        <v>2044.28</v>
      </c>
      <c r="I16" s="548">
        <f>H16/D16*100</f>
        <v>100</v>
      </c>
      <c r="J16" s="550"/>
    </row>
    <row r="17" spans="1:10" ht="22.5" customHeight="1" x14ac:dyDescent="0.3">
      <c r="A17" s="1958" t="s">
        <v>14</v>
      </c>
      <c r="B17" s="1959" t="s">
        <v>310</v>
      </c>
      <c r="C17" s="544" t="s">
        <v>18</v>
      </c>
      <c r="D17" s="545">
        <f>D18+D19</f>
        <v>2172974.41</v>
      </c>
      <c r="E17" s="545">
        <f>E18+E19</f>
        <v>2129763.08</v>
      </c>
      <c r="F17" s="551">
        <f>E17/D17*100</f>
        <v>98.011420208119247</v>
      </c>
      <c r="G17" s="1960"/>
      <c r="H17" s="545">
        <f>E17</f>
        <v>2129763.08</v>
      </c>
      <c r="I17" s="545">
        <f t="shared" ref="I17:I41" si="0">F17</f>
        <v>98.011420208119247</v>
      </c>
      <c r="J17" s="1961"/>
    </row>
    <row r="18" spans="1:10" ht="74.25" customHeight="1" x14ac:dyDescent="0.3">
      <c r="A18" s="1958"/>
      <c r="B18" s="1959"/>
      <c r="C18" s="544" t="s">
        <v>19</v>
      </c>
      <c r="D18" s="545">
        <f>D20+D21+D22+D26</f>
        <v>1585841</v>
      </c>
      <c r="E18" s="545">
        <f>E20+E21+E22+E26</f>
        <v>1544272.68</v>
      </c>
      <c r="F18" s="551">
        <f>E18/D18*100</f>
        <v>97.378783875558767</v>
      </c>
      <c r="G18" s="1960"/>
      <c r="H18" s="545">
        <f>E18</f>
        <v>1544272.68</v>
      </c>
      <c r="I18" s="545">
        <f t="shared" si="0"/>
        <v>97.378783875558767</v>
      </c>
      <c r="J18" s="1961"/>
    </row>
    <row r="19" spans="1:10" ht="94.5" customHeight="1" x14ac:dyDescent="0.3">
      <c r="A19" s="1958"/>
      <c r="B19" s="1959"/>
      <c r="C19" s="544" t="s">
        <v>23</v>
      </c>
      <c r="D19" s="545">
        <f>D23+D24+D27</f>
        <v>587133.41</v>
      </c>
      <c r="E19" s="545">
        <f>E23+E24+E27</f>
        <v>585490.4</v>
      </c>
      <c r="F19" s="551">
        <f>E19/D19*100</f>
        <v>99.720164110572412</v>
      </c>
      <c r="G19" s="1960"/>
      <c r="H19" s="545">
        <f>E19</f>
        <v>585490.4</v>
      </c>
      <c r="I19" s="545">
        <f t="shared" si="0"/>
        <v>99.720164110572412</v>
      </c>
      <c r="J19" s="1961"/>
    </row>
    <row r="20" spans="1:10" s="60" customFormat="1" ht="259.5" customHeight="1" x14ac:dyDescent="0.25">
      <c r="A20" s="552" t="s">
        <v>15</v>
      </c>
      <c r="B20" s="547" t="s">
        <v>311</v>
      </c>
      <c r="C20" s="547" t="s">
        <v>19</v>
      </c>
      <c r="D20" s="548">
        <v>1425048</v>
      </c>
      <c r="E20" s="548">
        <v>1393499.9</v>
      </c>
      <c r="F20" s="548">
        <f t="shared" ref="F20:F41" si="1">E20/D20*100</f>
        <v>97.786172816634945</v>
      </c>
      <c r="G20" s="553" t="s">
        <v>1431</v>
      </c>
      <c r="H20" s="548">
        <f>E20</f>
        <v>1393499.9</v>
      </c>
      <c r="I20" s="548">
        <f t="shared" si="0"/>
        <v>97.786172816634945</v>
      </c>
      <c r="J20" s="554"/>
    </row>
    <row r="21" spans="1:10" ht="184.5" customHeight="1" x14ac:dyDescent="0.3">
      <c r="A21" s="552" t="s">
        <v>28</v>
      </c>
      <c r="B21" s="555" t="s">
        <v>312</v>
      </c>
      <c r="C21" s="547" t="s">
        <v>19</v>
      </c>
      <c r="D21" s="548">
        <v>44398</v>
      </c>
      <c r="E21" s="548">
        <v>44331.62</v>
      </c>
      <c r="F21" s="548">
        <f t="shared" si="1"/>
        <v>99.850488760754999</v>
      </c>
      <c r="G21" s="550" t="s">
        <v>1432</v>
      </c>
      <c r="H21" s="548">
        <f>E21</f>
        <v>44331.62</v>
      </c>
      <c r="I21" s="548">
        <f t="shared" si="0"/>
        <v>99.850488760754999</v>
      </c>
      <c r="J21" s="554"/>
    </row>
    <row r="22" spans="1:10" ht="150.75" customHeight="1" x14ac:dyDescent="0.3">
      <c r="A22" s="1165" t="s">
        <v>313</v>
      </c>
      <c r="B22" s="1166" t="s">
        <v>314</v>
      </c>
      <c r="C22" s="1166" t="s">
        <v>19</v>
      </c>
      <c r="D22" s="1171">
        <v>78506</v>
      </c>
      <c r="E22" s="1171">
        <v>71307.649999999994</v>
      </c>
      <c r="F22" s="1171">
        <f t="shared" si="1"/>
        <v>90.830828216951559</v>
      </c>
      <c r="G22" s="1168" t="s">
        <v>2482</v>
      </c>
      <c r="H22" s="1171">
        <f t="shared" ref="H22:H31" si="2">E22</f>
        <v>71307.649999999994</v>
      </c>
      <c r="I22" s="1171">
        <f t="shared" si="0"/>
        <v>90.830828216951559</v>
      </c>
      <c r="J22" s="556"/>
    </row>
    <row r="23" spans="1:10" ht="132" customHeight="1" x14ac:dyDescent="0.3">
      <c r="A23" s="552" t="s">
        <v>315</v>
      </c>
      <c r="B23" s="557" t="s">
        <v>650</v>
      </c>
      <c r="C23" s="547" t="s">
        <v>23</v>
      </c>
      <c r="D23" s="548">
        <v>548660.55000000005</v>
      </c>
      <c r="E23" s="548">
        <v>548660.55000000005</v>
      </c>
      <c r="F23" s="548">
        <f t="shared" si="1"/>
        <v>100</v>
      </c>
      <c r="G23" s="558" t="s">
        <v>1433</v>
      </c>
      <c r="H23" s="548">
        <f t="shared" si="2"/>
        <v>548660.55000000005</v>
      </c>
      <c r="I23" s="548">
        <f t="shared" si="0"/>
        <v>100</v>
      </c>
      <c r="J23" s="556"/>
    </row>
    <row r="24" spans="1:10" ht="248.25" customHeight="1" x14ac:dyDescent="0.3">
      <c r="A24" s="552" t="s">
        <v>316</v>
      </c>
      <c r="B24" s="559" t="s">
        <v>317</v>
      </c>
      <c r="C24" s="547" t="s">
        <v>23</v>
      </c>
      <c r="D24" s="548">
        <v>32944.78</v>
      </c>
      <c r="E24" s="548">
        <v>32671.64</v>
      </c>
      <c r="F24" s="548">
        <f t="shared" si="1"/>
        <v>99.170915695900845</v>
      </c>
      <c r="G24" s="560" t="s">
        <v>2483</v>
      </c>
      <c r="H24" s="561">
        <f t="shared" si="2"/>
        <v>32671.64</v>
      </c>
      <c r="I24" s="548">
        <f t="shared" si="0"/>
        <v>99.170915695900845</v>
      </c>
      <c r="J24" s="554"/>
    </row>
    <row r="25" spans="1:10" ht="25.5" customHeight="1" x14ac:dyDescent="0.3">
      <c r="A25" s="1968" t="s">
        <v>692</v>
      </c>
      <c r="B25" s="1974" t="s">
        <v>693</v>
      </c>
      <c r="C25" s="1166" t="s">
        <v>18</v>
      </c>
      <c r="D25" s="561">
        <f>D26+D27</f>
        <v>43417.08</v>
      </c>
      <c r="E25" s="1171">
        <f>E26+E27</f>
        <v>39291.72</v>
      </c>
      <c r="F25" s="1171">
        <f>E25/D25*100</f>
        <v>90.498301590065481</v>
      </c>
      <c r="G25" s="1971" t="s">
        <v>2484</v>
      </c>
      <c r="H25" s="1171">
        <f>H26+H27</f>
        <v>39291.72</v>
      </c>
      <c r="I25" s="1171">
        <f>H25/D25*100</f>
        <v>90.498301590065481</v>
      </c>
      <c r="J25" s="1971" t="s">
        <v>1434</v>
      </c>
    </row>
    <row r="26" spans="1:10" ht="78.75" customHeight="1" x14ac:dyDescent="0.3">
      <c r="A26" s="1969"/>
      <c r="B26" s="1975"/>
      <c r="C26" s="1166" t="s">
        <v>19</v>
      </c>
      <c r="D26" s="561">
        <f xml:space="preserve"> 25386+12503</f>
        <v>37889</v>
      </c>
      <c r="E26" s="1171">
        <v>35133.51</v>
      </c>
      <c r="F26" s="1171">
        <f t="shared" ref="F26:F27" si="3">E26/D26*100</f>
        <v>92.727467074876628</v>
      </c>
      <c r="G26" s="1972"/>
      <c r="H26" s="1171">
        <f>E26</f>
        <v>35133.51</v>
      </c>
      <c r="I26" s="1171">
        <f t="shared" ref="I26:I27" si="4">H26/D26*100</f>
        <v>92.727467074876628</v>
      </c>
      <c r="J26" s="1972"/>
    </row>
    <row r="27" spans="1:10" ht="279.75" customHeight="1" x14ac:dyDescent="0.3">
      <c r="A27" s="1970"/>
      <c r="B27" s="1976"/>
      <c r="C27" s="1166" t="s">
        <v>23</v>
      </c>
      <c r="D27" s="561">
        <v>5528.08</v>
      </c>
      <c r="E27" s="1171">
        <v>4158.21</v>
      </c>
      <c r="F27" s="1171">
        <f t="shared" si="3"/>
        <v>75.219786978480769</v>
      </c>
      <c r="G27" s="1973"/>
      <c r="H27" s="1171">
        <f>E27</f>
        <v>4158.21</v>
      </c>
      <c r="I27" s="1171">
        <f t="shared" si="4"/>
        <v>75.219786978480769</v>
      </c>
      <c r="J27" s="1973"/>
    </row>
    <row r="28" spans="1:10" ht="54.75" customHeight="1" x14ac:dyDescent="0.3">
      <c r="A28" s="1943" t="s">
        <v>16</v>
      </c>
      <c r="B28" s="1946" t="s">
        <v>708</v>
      </c>
      <c r="C28" s="562" t="s">
        <v>18</v>
      </c>
      <c r="D28" s="1167">
        <f>SUM(D29:D31)</f>
        <v>18689</v>
      </c>
      <c r="E28" s="1167">
        <f>SUM(E29:E31)</f>
        <v>18359.72</v>
      </c>
      <c r="F28" s="1167">
        <f t="shared" si="1"/>
        <v>98.238107977954954</v>
      </c>
      <c r="G28" s="1986"/>
      <c r="H28" s="1167">
        <f t="shared" si="2"/>
        <v>18359.72</v>
      </c>
      <c r="I28" s="1167">
        <f t="shared" si="0"/>
        <v>98.238107977954954</v>
      </c>
      <c r="J28" s="1987"/>
    </row>
    <row r="29" spans="1:10" ht="72" customHeight="1" x14ac:dyDescent="0.3">
      <c r="A29" s="1944"/>
      <c r="B29" s="1947"/>
      <c r="C29" s="562" t="s">
        <v>22</v>
      </c>
      <c r="D29" s="1167">
        <f t="shared" ref="D29" si="5">D36</f>
        <v>0</v>
      </c>
      <c r="E29" s="1167">
        <f>E36</f>
        <v>0</v>
      </c>
      <c r="F29" s="1167">
        <v>0</v>
      </c>
      <c r="G29" s="1986"/>
      <c r="H29" s="1167">
        <f t="shared" si="2"/>
        <v>0</v>
      </c>
      <c r="I29" s="1167">
        <f t="shared" si="0"/>
        <v>0</v>
      </c>
      <c r="J29" s="1987"/>
    </row>
    <row r="30" spans="1:10" ht="70.5" customHeight="1" x14ac:dyDescent="0.3">
      <c r="A30" s="1944"/>
      <c r="B30" s="1947"/>
      <c r="C30" s="562" t="s">
        <v>19</v>
      </c>
      <c r="D30" s="1167">
        <f>D33+D37</f>
        <v>12260</v>
      </c>
      <c r="E30" s="1167">
        <f>E33+E37</f>
        <v>12044</v>
      </c>
      <c r="F30" s="1167">
        <f t="shared" si="1"/>
        <v>98.238172920065253</v>
      </c>
      <c r="G30" s="1986"/>
      <c r="H30" s="1167">
        <f t="shared" si="2"/>
        <v>12044</v>
      </c>
      <c r="I30" s="1167">
        <f t="shared" si="0"/>
        <v>98.238172920065253</v>
      </c>
      <c r="J30" s="1987"/>
    </row>
    <row r="31" spans="1:10" ht="90" customHeight="1" x14ac:dyDescent="0.3">
      <c r="A31" s="1945"/>
      <c r="B31" s="1948"/>
      <c r="C31" s="562" t="s">
        <v>23</v>
      </c>
      <c r="D31" s="1167">
        <f>D34+D38</f>
        <v>6429</v>
      </c>
      <c r="E31" s="1167">
        <f>E34+E38</f>
        <v>6315.72</v>
      </c>
      <c r="F31" s="1167">
        <f t="shared" si="1"/>
        <v>98.237984134391041</v>
      </c>
      <c r="G31" s="1986"/>
      <c r="H31" s="1167">
        <f t="shared" si="2"/>
        <v>6315.72</v>
      </c>
      <c r="I31" s="1167">
        <f t="shared" si="0"/>
        <v>98.237984134391041</v>
      </c>
      <c r="J31" s="1987"/>
    </row>
    <row r="32" spans="1:10" ht="20.25" customHeight="1" x14ac:dyDescent="0.3">
      <c r="A32" s="1998" t="s">
        <v>135</v>
      </c>
      <c r="B32" s="1991" t="s">
        <v>318</v>
      </c>
      <c r="C32" s="563" t="s">
        <v>18</v>
      </c>
      <c r="D32" s="548">
        <f>D33+D34</f>
        <v>18689</v>
      </c>
      <c r="E32" s="548">
        <f>E33+E34</f>
        <v>18359.72</v>
      </c>
      <c r="F32" s="548">
        <f>E32/D32*100</f>
        <v>98.238107977954954</v>
      </c>
      <c r="G32" s="2004" t="s">
        <v>2485</v>
      </c>
      <c r="H32" s="548">
        <f>H33+H34</f>
        <v>18359.72</v>
      </c>
      <c r="I32" s="548">
        <f>H32/D32*100</f>
        <v>98.238107977954954</v>
      </c>
      <c r="J32" s="2005"/>
    </row>
    <row r="33" spans="1:10" ht="74.25" customHeight="1" x14ac:dyDescent="0.3">
      <c r="A33" s="1998"/>
      <c r="B33" s="1991"/>
      <c r="C33" s="547" t="s">
        <v>19</v>
      </c>
      <c r="D33" s="548">
        <v>12260</v>
      </c>
      <c r="E33" s="548">
        <v>12044</v>
      </c>
      <c r="F33" s="548">
        <f>E33/D33*100</f>
        <v>98.238172920065253</v>
      </c>
      <c r="G33" s="2004"/>
      <c r="H33" s="548">
        <f t="shared" ref="H33:H38" si="6">E33</f>
        <v>12044</v>
      </c>
      <c r="I33" s="548">
        <f>H33/D33*100</f>
        <v>98.238172920065253</v>
      </c>
      <c r="J33" s="2005"/>
    </row>
    <row r="34" spans="1:10" ht="96.75" customHeight="1" x14ac:dyDescent="0.3">
      <c r="A34" s="1998"/>
      <c r="B34" s="1991"/>
      <c r="C34" s="547" t="s">
        <v>23</v>
      </c>
      <c r="D34" s="548">
        <v>6429</v>
      </c>
      <c r="E34" s="548">
        <v>6315.72</v>
      </c>
      <c r="F34" s="548">
        <f>E34/D34*100</f>
        <v>98.237984134391041</v>
      </c>
      <c r="G34" s="2004"/>
      <c r="H34" s="548">
        <f t="shared" si="6"/>
        <v>6315.72</v>
      </c>
      <c r="I34" s="548">
        <f>H34/D34*100</f>
        <v>98.237984134391041</v>
      </c>
      <c r="J34" s="2005"/>
    </row>
    <row r="35" spans="1:10" ht="21.75" customHeight="1" x14ac:dyDescent="0.3">
      <c r="A35" s="1968" t="s">
        <v>137</v>
      </c>
      <c r="B35" s="1977" t="s">
        <v>319</v>
      </c>
      <c r="C35" s="1166" t="s">
        <v>18</v>
      </c>
      <c r="D35" s="1171">
        <f>SUM(D36:D38)</f>
        <v>0</v>
      </c>
      <c r="E35" s="1171">
        <f>SUM(E36:E38)</f>
        <v>0</v>
      </c>
      <c r="F35" s="1171">
        <v>0</v>
      </c>
      <c r="G35" s="1980"/>
      <c r="H35" s="1171">
        <f t="shared" si="6"/>
        <v>0</v>
      </c>
      <c r="I35" s="1171">
        <v>0</v>
      </c>
      <c r="J35" s="1983" t="s">
        <v>709</v>
      </c>
    </row>
    <row r="36" spans="1:10" ht="73.5" customHeight="1" x14ac:dyDescent="0.3">
      <c r="A36" s="1969"/>
      <c r="B36" s="1978"/>
      <c r="C36" s="557" t="s">
        <v>22</v>
      </c>
      <c r="D36" s="1171">
        <v>0</v>
      </c>
      <c r="E36" s="1171">
        <v>0</v>
      </c>
      <c r="F36" s="1171">
        <v>0</v>
      </c>
      <c r="G36" s="1981"/>
      <c r="H36" s="1171">
        <f t="shared" si="6"/>
        <v>0</v>
      </c>
      <c r="I36" s="1171">
        <f t="shared" si="0"/>
        <v>0</v>
      </c>
      <c r="J36" s="1984"/>
    </row>
    <row r="37" spans="1:10" ht="84" customHeight="1" x14ac:dyDescent="0.3">
      <c r="A37" s="1969"/>
      <c r="B37" s="1978"/>
      <c r="C37" s="557" t="s">
        <v>19</v>
      </c>
      <c r="D37" s="1171">
        <v>0</v>
      </c>
      <c r="E37" s="1171">
        <v>0</v>
      </c>
      <c r="F37" s="1171">
        <v>0</v>
      </c>
      <c r="G37" s="1981"/>
      <c r="H37" s="1171">
        <f t="shared" si="6"/>
        <v>0</v>
      </c>
      <c r="I37" s="1171">
        <f t="shared" si="0"/>
        <v>0</v>
      </c>
      <c r="J37" s="1984"/>
    </row>
    <row r="38" spans="1:10" ht="102" customHeight="1" x14ac:dyDescent="0.3">
      <c r="A38" s="1970"/>
      <c r="B38" s="1979"/>
      <c r="C38" s="1175" t="s">
        <v>23</v>
      </c>
      <c r="D38" s="1173">
        <v>0</v>
      </c>
      <c r="E38" s="1173">
        <v>0</v>
      </c>
      <c r="F38" s="1173">
        <v>0</v>
      </c>
      <c r="G38" s="1982"/>
      <c r="H38" s="1173">
        <f t="shared" si="6"/>
        <v>0</v>
      </c>
      <c r="I38" s="1173">
        <f t="shared" si="0"/>
        <v>0</v>
      </c>
      <c r="J38" s="1985"/>
    </row>
    <row r="39" spans="1:10" ht="18" customHeight="1" x14ac:dyDescent="0.3">
      <c r="A39" s="1952"/>
      <c r="B39" s="1949" t="s">
        <v>48</v>
      </c>
      <c r="C39" s="564" t="s">
        <v>18</v>
      </c>
      <c r="D39" s="1167">
        <f>D40+D41</f>
        <v>2193707.69</v>
      </c>
      <c r="E39" s="1167">
        <f>E40+E41</f>
        <v>2150167.08</v>
      </c>
      <c r="F39" s="551">
        <f t="shared" si="1"/>
        <v>98.015204569028072</v>
      </c>
      <c r="G39" s="1955"/>
      <c r="H39" s="1167">
        <f>H40+H41</f>
        <v>2150167.08</v>
      </c>
      <c r="I39" s="1167">
        <f t="shared" si="0"/>
        <v>98.015204569028072</v>
      </c>
      <c r="J39" s="1955"/>
    </row>
    <row r="40" spans="1:10" ht="71.25" customHeight="1" x14ac:dyDescent="0.3">
      <c r="A40" s="1953"/>
      <c r="B40" s="1950"/>
      <c r="C40" s="1170" t="s">
        <v>19</v>
      </c>
      <c r="D40" s="1167">
        <f>D18+D30</f>
        <v>1598101</v>
      </c>
      <c r="E40" s="1167">
        <f>E30+E18</f>
        <v>1556316.68</v>
      </c>
      <c r="F40" s="551">
        <f t="shared" si="1"/>
        <v>97.385376769052769</v>
      </c>
      <c r="G40" s="1956"/>
      <c r="H40" s="1167">
        <f>H30+H18</f>
        <v>1556316.68</v>
      </c>
      <c r="I40" s="1167">
        <f t="shared" si="0"/>
        <v>97.385376769052769</v>
      </c>
      <c r="J40" s="1956"/>
    </row>
    <row r="41" spans="1:10" ht="88.5" customHeight="1" x14ac:dyDescent="0.3">
      <c r="A41" s="1954"/>
      <c r="B41" s="1951"/>
      <c r="C41" s="1170" t="s">
        <v>23</v>
      </c>
      <c r="D41" s="1167">
        <f>D19+D31+D12</f>
        <v>595606.69000000006</v>
      </c>
      <c r="E41" s="1167">
        <f>E31+E19+E12</f>
        <v>593850.4</v>
      </c>
      <c r="F41" s="551">
        <f t="shared" si="1"/>
        <v>99.705125877615643</v>
      </c>
      <c r="G41" s="1957"/>
      <c r="H41" s="1167">
        <f>H31+H19+H12</f>
        <v>593850.4</v>
      </c>
      <c r="I41" s="1167">
        <f t="shared" si="0"/>
        <v>99.705125877615643</v>
      </c>
      <c r="J41" s="1957"/>
    </row>
    <row r="42" spans="1:10" ht="19.5" customHeight="1" x14ac:dyDescent="0.3">
      <c r="A42" s="1996" t="s">
        <v>320</v>
      </c>
      <c r="B42" s="1996"/>
      <c r="C42" s="1996"/>
      <c r="D42" s="1996"/>
      <c r="E42" s="1996"/>
      <c r="F42" s="1996"/>
      <c r="G42" s="1996"/>
      <c r="H42" s="1996"/>
      <c r="I42" s="1996"/>
      <c r="J42" s="1996"/>
    </row>
    <row r="43" spans="1:10" ht="15.75" customHeight="1" x14ac:dyDescent="0.3">
      <c r="A43" s="1997" t="s">
        <v>10</v>
      </c>
      <c r="B43" s="1959" t="s">
        <v>321</v>
      </c>
      <c r="C43" s="544" t="s">
        <v>18</v>
      </c>
      <c r="D43" s="545">
        <f>SUM(D44:D47)</f>
        <v>3665955.84</v>
      </c>
      <c r="E43" s="545">
        <f>SUM(E44:E47)</f>
        <v>3624882.2500000005</v>
      </c>
      <c r="F43" s="551">
        <f>E43/D43*100</f>
        <v>98.879593977869646</v>
      </c>
      <c r="G43" s="1960"/>
      <c r="H43" s="545">
        <f>H47+H46+E45</f>
        <v>3624882.2500000005</v>
      </c>
      <c r="I43" s="545">
        <f>F43</f>
        <v>98.879593977869646</v>
      </c>
      <c r="J43" s="1961"/>
    </row>
    <row r="44" spans="1:10" ht="67.5" hidden="1" customHeight="1" x14ac:dyDescent="0.3">
      <c r="A44" s="1997"/>
      <c r="B44" s="1959"/>
      <c r="C44" s="564" t="s">
        <v>322</v>
      </c>
      <c r="D44" s="545"/>
      <c r="E44" s="545"/>
      <c r="F44" s="551"/>
      <c r="G44" s="1960"/>
      <c r="H44" s="545"/>
      <c r="I44" s="545">
        <f>F44</f>
        <v>0</v>
      </c>
      <c r="J44" s="1961"/>
    </row>
    <row r="45" spans="1:10" ht="75" x14ac:dyDescent="0.3">
      <c r="A45" s="1997"/>
      <c r="B45" s="1959"/>
      <c r="C45" s="564" t="s">
        <v>22</v>
      </c>
      <c r="D45" s="545">
        <f>D57</f>
        <v>94031</v>
      </c>
      <c r="E45" s="545">
        <f>E57</f>
        <v>92960.91</v>
      </c>
      <c r="F45" s="551">
        <f>E45/D45*100</f>
        <v>98.861981686890502</v>
      </c>
      <c r="G45" s="1960"/>
      <c r="H45" s="545">
        <f>H57</f>
        <v>92960.91</v>
      </c>
      <c r="I45" s="545">
        <f>H45/D45*100</f>
        <v>98.861981686890502</v>
      </c>
      <c r="J45" s="1961"/>
    </row>
    <row r="46" spans="1:10" ht="78" customHeight="1" x14ac:dyDescent="0.3">
      <c r="A46" s="1997"/>
      <c r="B46" s="1959"/>
      <c r="C46" s="544" t="s">
        <v>19</v>
      </c>
      <c r="D46" s="545">
        <f>D48+D49+D60</f>
        <v>2726664</v>
      </c>
      <c r="E46" s="545">
        <f>E48+E49+E60</f>
        <v>2696959.2100000004</v>
      </c>
      <c r="F46" s="551">
        <f>E46/D46*100</f>
        <v>98.910581208392401</v>
      </c>
      <c r="G46" s="1960"/>
      <c r="H46" s="545">
        <f>H48+H49+H60</f>
        <v>2696959.2100000004</v>
      </c>
      <c r="I46" s="545">
        <f>F46</f>
        <v>98.910581208392401</v>
      </c>
      <c r="J46" s="1961"/>
    </row>
    <row r="47" spans="1:10" ht="93.75" x14ac:dyDescent="0.3">
      <c r="A47" s="1997"/>
      <c r="B47" s="1959"/>
      <c r="C47" s="544" t="s">
        <v>23</v>
      </c>
      <c r="D47" s="545">
        <f>D51+D61+D56+D62</f>
        <v>845260.84000000008</v>
      </c>
      <c r="E47" s="545">
        <f>E51+E61+E56+E62</f>
        <v>834962.12999999989</v>
      </c>
      <c r="F47" s="551">
        <f>E47/D47*100</f>
        <v>98.781593856873798</v>
      </c>
      <c r="G47" s="1960"/>
      <c r="H47" s="545">
        <f>H51+H56+H61+H62</f>
        <v>834962.12999999989</v>
      </c>
      <c r="I47" s="545">
        <f>F47</f>
        <v>98.781593856873798</v>
      </c>
      <c r="J47" s="1961"/>
    </row>
    <row r="48" spans="1:10" s="60" customFormat="1" ht="328.5" customHeight="1" x14ac:dyDescent="0.25">
      <c r="A48" s="1165" t="s">
        <v>25</v>
      </c>
      <c r="B48" s="1166" t="s">
        <v>2236</v>
      </c>
      <c r="C48" s="1166" t="s">
        <v>309</v>
      </c>
      <c r="D48" s="1171">
        <v>2504366</v>
      </c>
      <c r="E48" s="1171">
        <v>2476076.6</v>
      </c>
      <c r="F48" s="1171">
        <f>E48/D48*100</f>
        <v>98.870396739134776</v>
      </c>
      <c r="G48" s="1164" t="s">
        <v>1435</v>
      </c>
      <c r="H48" s="1171">
        <f>E48</f>
        <v>2476076.6</v>
      </c>
      <c r="I48" s="1171">
        <f>F48</f>
        <v>98.870396739134776</v>
      </c>
      <c r="J48" s="565"/>
    </row>
    <row r="49" spans="1:10" s="60" customFormat="1" ht="80.25" customHeight="1" x14ac:dyDescent="0.25">
      <c r="A49" s="1968" t="s">
        <v>35</v>
      </c>
      <c r="B49" s="1977" t="s">
        <v>2653</v>
      </c>
      <c r="C49" s="1977" t="s">
        <v>19</v>
      </c>
      <c r="D49" s="1965">
        <v>219530</v>
      </c>
      <c r="E49" s="1965">
        <v>218575.62</v>
      </c>
      <c r="F49" s="1965">
        <f t="shared" ref="F49:F56" si="7">E49/D49*100</f>
        <v>99.565262150958873</v>
      </c>
      <c r="G49" s="2002" t="s">
        <v>2654</v>
      </c>
      <c r="H49" s="1965">
        <f t="shared" ref="H49:I56" si="8">E49</f>
        <v>218575.62</v>
      </c>
      <c r="I49" s="1965">
        <f t="shared" si="8"/>
        <v>99.565262150958873</v>
      </c>
      <c r="J49" s="2000"/>
    </row>
    <row r="50" spans="1:10" s="60" customFormat="1" ht="248.25" customHeight="1" x14ac:dyDescent="0.25">
      <c r="A50" s="1970"/>
      <c r="B50" s="1979"/>
      <c r="C50" s="1979"/>
      <c r="D50" s="1967"/>
      <c r="E50" s="1967"/>
      <c r="F50" s="1967"/>
      <c r="G50" s="2003"/>
      <c r="H50" s="1967"/>
      <c r="I50" s="1967"/>
      <c r="J50" s="2001"/>
    </row>
    <row r="51" spans="1:10" s="60" customFormat="1" ht="111" customHeight="1" x14ac:dyDescent="0.25">
      <c r="A51" s="552" t="s">
        <v>36</v>
      </c>
      <c r="B51" s="567" t="s">
        <v>651</v>
      </c>
      <c r="C51" s="547" t="s">
        <v>23</v>
      </c>
      <c r="D51" s="561">
        <f>D52+D53+D54+D55</f>
        <v>725077.58000000007</v>
      </c>
      <c r="E51" s="548">
        <v>725030.59</v>
      </c>
      <c r="F51" s="548">
        <f t="shared" si="7"/>
        <v>99.993519314167727</v>
      </c>
      <c r="G51" s="554" t="s">
        <v>2486</v>
      </c>
      <c r="H51" s="548">
        <f t="shared" si="8"/>
        <v>725030.59</v>
      </c>
      <c r="I51" s="548">
        <f t="shared" si="8"/>
        <v>99.993519314167727</v>
      </c>
      <c r="J51" s="554"/>
    </row>
    <row r="52" spans="1:10" s="60" customFormat="1" ht="93.75" x14ac:dyDescent="0.25">
      <c r="A52" s="568" t="s">
        <v>37</v>
      </c>
      <c r="B52" s="567" t="s">
        <v>323</v>
      </c>
      <c r="C52" s="547" t="s">
        <v>23</v>
      </c>
      <c r="D52" s="561">
        <v>599</v>
      </c>
      <c r="E52" s="548">
        <v>599</v>
      </c>
      <c r="F52" s="548">
        <f t="shared" si="7"/>
        <v>100</v>
      </c>
      <c r="G52" s="550" t="s">
        <v>771</v>
      </c>
      <c r="H52" s="548">
        <f t="shared" si="8"/>
        <v>599</v>
      </c>
      <c r="I52" s="548">
        <f t="shared" si="8"/>
        <v>100</v>
      </c>
      <c r="J52" s="550"/>
    </row>
    <row r="53" spans="1:10" ht="93.75" x14ac:dyDescent="0.3">
      <c r="A53" s="568" t="s">
        <v>53</v>
      </c>
      <c r="B53" s="557" t="s">
        <v>324</v>
      </c>
      <c r="C53" s="547" t="s">
        <v>23</v>
      </c>
      <c r="D53" s="561">
        <v>29414.36</v>
      </c>
      <c r="E53" s="548">
        <v>29367.37</v>
      </c>
      <c r="F53" s="548">
        <f t="shared" si="7"/>
        <v>99.840248096507949</v>
      </c>
      <c r="G53" s="569" t="s">
        <v>2487</v>
      </c>
      <c r="H53" s="548">
        <f t="shared" si="8"/>
        <v>29367.37</v>
      </c>
      <c r="I53" s="548">
        <f t="shared" si="8"/>
        <v>99.840248096507949</v>
      </c>
      <c r="J53" s="569"/>
    </row>
    <row r="54" spans="1:10" ht="97.5" customHeight="1" x14ac:dyDescent="0.3">
      <c r="A54" s="568" t="s">
        <v>55</v>
      </c>
      <c r="B54" s="557" t="s">
        <v>325</v>
      </c>
      <c r="C54" s="547" t="s">
        <v>23</v>
      </c>
      <c r="D54" s="561">
        <v>5541.3</v>
      </c>
      <c r="E54" s="561">
        <v>5541.3</v>
      </c>
      <c r="F54" s="561">
        <f t="shared" si="7"/>
        <v>100</v>
      </c>
      <c r="G54" s="569" t="s">
        <v>1436</v>
      </c>
      <c r="H54" s="561">
        <f t="shared" si="8"/>
        <v>5541.3</v>
      </c>
      <c r="I54" s="561">
        <f t="shared" si="8"/>
        <v>100</v>
      </c>
      <c r="J54" s="569"/>
    </row>
    <row r="55" spans="1:10" ht="93.75" x14ac:dyDescent="0.3">
      <c r="A55" s="568" t="s">
        <v>57</v>
      </c>
      <c r="B55" s="557" t="s">
        <v>326</v>
      </c>
      <c r="C55" s="547" t="s">
        <v>23</v>
      </c>
      <c r="D55" s="548">
        <v>689522.92</v>
      </c>
      <c r="E55" s="548">
        <v>689522.92</v>
      </c>
      <c r="F55" s="548">
        <f>E55/D55*100</f>
        <v>100</v>
      </c>
      <c r="G55" s="550" t="s">
        <v>1437</v>
      </c>
      <c r="H55" s="548">
        <f t="shared" si="8"/>
        <v>689522.92</v>
      </c>
      <c r="I55" s="548">
        <f>H55/D55*100</f>
        <v>100</v>
      </c>
      <c r="J55" s="569"/>
    </row>
    <row r="56" spans="1:10" ht="95.25" customHeight="1" x14ac:dyDescent="0.3">
      <c r="A56" s="552" t="s">
        <v>98</v>
      </c>
      <c r="B56" s="547" t="s">
        <v>327</v>
      </c>
      <c r="C56" s="547" t="s">
        <v>23</v>
      </c>
      <c r="D56" s="548">
        <v>118540.81</v>
      </c>
      <c r="E56" s="548">
        <v>108530.75</v>
      </c>
      <c r="F56" s="548">
        <f t="shared" si="7"/>
        <v>91.555600134670925</v>
      </c>
      <c r="G56" s="565" t="s">
        <v>1438</v>
      </c>
      <c r="H56" s="548">
        <f t="shared" si="8"/>
        <v>108530.75</v>
      </c>
      <c r="I56" s="548">
        <f t="shared" si="8"/>
        <v>91.555600134670925</v>
      </c>
      <c r="J56" s="554"/>
    </row>
    <row r="57" spans="1:10" ht="409.6" customHeight="1" x14ac:dyDescent="0.3">
      <c r="A57" s="1998" t="s">
        <v>99</v>
      </c>
      <c r="B57" s="1991" t="s">
        <v>713</v>
      </c>
      <c r="C57" s="1991" t="s">
        <v>22</v>
      </c>
      <c r="D57" s="1989">
        <v>94031</v>
      </c>
      <c r="E57" s="1989">
        <v>92960.91</v>
      </c>
      <c r="F57" s="1989">
        <f>E57/D57*100</f>
        <v>98.861981686890502</v>
      </c>
      <c r="G57" s="1999" t="s">
        <v>1439</v>
      </c>
      <c r="H57" s="1989">
        <f>E57</f>
        <v>92960.91</v>
      </c>
      <c r="I57" s="1989">
        <f>H57/D57*100</f>
        <v>98.861981686890502</v>
      </c>
      <c r="J57" s="1999"/>
    </row>
    <row r="58" spans="1:10" ht="24" customHeight="1" x14ac:dyDescent="0.3">
      <c r="A58" s="1998"/>
      <c r="B58" s="1991"/>
      <c r="C58" s="1991"/>
      <c r="D58" s="1989"/>
      <c r="E58" s="1989"/>
      <c r="F58" s="1989"/>
      <c r="G58" s="1999"/>
      <c r="H58" s="1989"/>
      <c r="I58" s="1989"/>
      <c r="J58" s="1999"/>
    </row>
    <row r="59" spans="1:10" ht="18" customHeight="1" x14ac:dyDescent="0.3">
      <c r="A59" s="1968" t="s">
        <v>100</v>
      </c>
      <c r="B59" s="2028" t="s">
        <v>2239</v>
      </c>
      <c r="C59" s="1166" t="s">
        <v>18</v>
      </c>
      <c r="D59" s="1171">
        <f>D60+D61</f>
        <v>4219</v>
      </c>
      <c r="E59" s="1171">
        <f>E60+E61</f>
        <v>3516.33</v>
      </c>
      <c r="F59" s="1171">
        <f>E59/D59*100</f>
        <v>83.345105475231094</v>
      </c>
      <c r="G59" s="2002" t="s">
        <v>1440</v>
      </c>
      <c r="H59" s="1171">
        <f>H60+H61</f>
        <v>3516.33</v>
      </c>
      <c r="I59" s="1171">
        <f>H59/D59*100</f>
        <v>83.345105475231094</v>
      </c>
      <c r="J59" s="2015"/>
    </row>
    <row r="60" spans="1:10" ht="132" customHeight="1" x14ac:dyDescent="0.3">
      <c r="A60" s="1969"/>
      <c r="B60" s="2029"/>
      <c r="C60" s="1166" t="s">
        <v>19</v>
      </c>
      <c r="D60" s="1171">
        <v>2768</v>
      </c>
      <c r="E60" s="1171">
        <v>2306.9899999999998</v>
      </c>
      <c r="F60" s="1171">
        <f t="shared" ref="F60:F93" si="9">E60/D60*100</f>
        <v>83.345014450867041</v>
      </c>
      <c r="G60" s="2014"/>
      <c r="H60" s="1171">
        <f>E60</f>
        <v>2306.9899999999998</v>
      </c>
      <c r="I60" s="1171">
        <f t="shared" ref="I60:I61" si="10">H60/D60*100</f>
        <v>83.345014450867041</v>
      </c>
      <c r="J60" s="2016"/>
    </row>
    <row r="61" spans="1:10" ht="93.75" customHeight="1" x14ac:dyDescent="0.3">
      <c r="A61" s="1970"/>
      <c r="B61" s="2030"/>
      <c r="C61" s="1172" t="s">
        <v>23</v>
      </c>
      <c r="D61" s="1173">
        <v>1451</v>
      </c>
      <c r="E61" s="1173">
        <v>1209.3399999999999</v>
      </c>
      <c r="F61" s="1173">
        <f t="shared" si="9"/>
        <v>83.345279117849756</v>
      </c>
      <c r="G61" s="2003"/>
      <c r="H61" s="1173">
        <f>E61</f>
        <v>1209.3399999999999</v>
      </c>
      <c r="I61" s="1173">
        <f t="shared" si="10"/>
        <v>83.345279117849756</v>
      </c>
      <c r="J61" s="2017"/>
    </row>
    <row r="62" spans="1:10" ht="136.5" customHeight="1" x14ac:dyDescent="0.3">
      <c r="A62" s="552" t="s">
        <v>1069</v>
      </c>
      <c r="B62" s="559" t="s">
        <v>1444</v>
      </c>
      <c r="C62" s="547" t="s">
        <v>23</v>
      </c>
      <c r="D62" s="548">
        <v>191.45</v>
      </c>
      <c r="E62" s="548">
        <v>191.45</v>
      </c>
      <c r="F62" s="548">
        <f t="shared" si="9"/>
        <v>100</v>
      </c>
      <c r="G62" s="554" t="s">
        <v>1445</v>
      </c>
      <c r="H62" s="548">
        <f>E62</f>
        <v>191.45</v>
      </c>
      <c r="I62" s="548">
        <f t="shared" ref="I62" si="11">H62/D62*100</f>
        <v>100</v>
      </c>
      <c r="J62" s="554"/>
    </row>
    <row r="63" spans="1:10" ht="111.75" customHeight="1" x14ac:dyDescent="0.3">
      <c r="A63" s="570" t="s">
        <v>14</v>
      </c>
      <c r="B63" s="544" t="s">
        <v>328</v>
      </c>
      <c r="C63" s="544" t="s">
        <v>19</v>
      </c>
      <c r="D63" s="545">
        <f>D64</f>
        <v>1903</v>
      </c>
      <c r="E63" s="545">
        <f>E64</f>
        <v>793.62</v>
      </c>
      <c r="F63" s="545">
        <f t="shared" si="9"/>
        <v>41.703625853914872</v>
      </c>
      <c r="G63" s="546"/>
      <c r="H63" s="545">
        <f>E63</f>
        <v>793.62</v>
      </c>
      <c r="I63" s="545">
        <f>F63</f>
        <v>41.703625853914872</v>
      </c>
      <c r="J63" s="571"/>
    </row>
    <row r="64" spans="1:10" ht="150" customHeight="1" x14ac:dyDescent="0.3">
      <c r="A64" s="552" t="s">
        <v>15</v>
      </c>
      <c r="B64" s="547" t="s">
        <v>329</v>
      </c>
      <c r="C64" s="547" t="s">
        <v>19</v>
      </c>
      <c r="D64" s="548">
        <v>1903</v>
      </c>
      <c r="E64" s="548">
        <v>793.62</v>
      </c>
      <c r="F64" s="548">
        <f t="shared" si="9"/>
        <v>41.703625853914872</v>
      </c>
      <c r="G64" s="572" t="s">
        <v>2488</v>
      </c>
      <c r="H64" s="548">
        <f>E64</f>
        <v>793.62</v>
      </c>
      <c r="I64" s="548">
        <f>H64/D64*100</f>
        <v>41.703625853914872</v>
      </c>
      <c r="J64" s="511" t="s">
        <v>1441</v>
      </c>
    </row>
    <row r="65" spans="1:10" s="59" customFormat="1" ht="30" customHeight="1" x14ac:dyDescent="0.3">
      <c r="A65" s="1952" t="s">
        <v>16</v>
      </c>
      <c r="B65" s="2019" t="s">
        <v>330</v>
      </c>
      <c r="C65" s="1170" t="s">
        <v>18</v>
      </c>
      <c r="D65" s="1167">
        <f>D66+D67+D68</f>
        <v>298691.12999999995</v>
      </c>
      <c r="E65" s="1167">
        <f>E66+E67+E68</f>
        <v>233004.74000000002</v>
      </c>
      <c r="F65" s="1167">
        <f t="shared" si="9"/>
        <v>78.008590345485004</v>
      </c>
      <c r="G65" s="2022"/>
      <c r="H65" s="1167">
        <f>H66+H67+H68</f>
        <v>233004.74000000002</v>
      </c>
      <c r="I65" s="1167">
        <f>F65</f>
        <v>78.008590345485004</v>
      </c>
      <c r="J65" s="1955"/>
    </row>
    <row r="66" spans="1:10" s="59" customFormat="1" ht="75" x14ac:dyDescent="0.3">
      <c r="A66" s="1953"/>
      <c r="B66" s="2020"/>
      <c r="C66" s="1170" t="s">
        <v>22</v>
      </c>
      <c r="D66" s="1167">
        <f>D73</f>
        <v>93736.51</v>
      </c>
      <c r="E66" s="1167">
        <f>E73</f>
        <v>77109.649999999994</v>
      </c>
      <c r="F66" s="1167">
        <f>E66/D66*100</f>
        <v>82.26213030547008</v>
      </c>
      <c r="G66" s="2023"/>
      <c r="H66" s="1167">
        <f>H73</f>
        <v>77109.649999999994</v>
      </c>
      <c r="I66" s="1167">
        <f>H66/D66*100</f>
        <v>82.26213030547008</v>
      </c>
      <c r="J66" s="1956"/>
    </row>
    <row r="67" spans="1:10" s="59" customFormat="1" ht="82.5" customHeight="1" x14ac:dyDescent="0.3">
      <c r="A67" s="1953"/>
      <c r="B67" s="2020"/>
      <c r="C67" s="1170" t="s">
        <v>19</v>
      </c>
      <c r="D67" s="1167">
        <f>D69+D70+D71+D74+D76+D78</f>
        <v>175033.46</v>
      </c>
      <c r="E67" s="1167">
        <f>E69+E70+E71+E74+E76+E78</f>
        <v>132728.46000000002</v>
      </c>
      <c r="F67" s="1167">
        <f t="shared" si="9"/>
        <v>75.830335525561807</v>
      </c>
      <c r="G67" s="2023"/>
      <c r="H67" s="1167">
        <f>H69+H70+H71+H76+H74+H78</f>
        <v>132728.46000000002</v>
      </c>
      <c r="I67" s="1167">
        <f>F67</f>
        <v>75.830335525561807</v>
      </c>
      <c r="J67" s="1956"/>
    </row>
    <row r="68" spans="1:10" s="59" customFormat="1" ht="101.25" customHeight="1" x14ac:dyDescent="0.3">
      <c r="A68" s="1954"/>
      <c r="B68" s="2021"/>
      <c r="C68" s="1170" t="s">
        <v>23</v>
      </c>
      <c r="D68" s="1167">
        <f>D75+D79</f>
        <v>29921.16</v>
      </c>
      <c r="E68" s="1167">
        <f>E75+E79</f>
        <v>23166.63</v>
      </c>
      <c r="F68" s="1167">
        <f t="shared" si="9"/>
        <v>77.42557440954829</v>
      </c>
      <c r="G68" s="2024"/>
      <c r="H68" s="1167">
        <f>H75+H79</f>
        <v>23166.63</v>
      </c>
      <c r="I68" s="1167">
        <f>F68</f>
        <v>77.42557440954829</v>
      </c>
      <c r="J68" s="1957"/>
    </row>
    <row r="69" spans="1:10" s="59" customFormat="1" ht="132" customHeight="1" x14ac:dyDescent="0.3">
      <c r="A69" s="552" t="s">
        <v>20</v>
      </c>
      <c r="B69" s="557" t="s">
        <v>331</v>
      </c>
      <c r="C69" s="547" t="s">
        <v>19</v>
      </c>
      <c r="D69" s="561">
        <v>11982</v>
      </c>
      <c r="E69" s="548">
        <v>11658.2</v>
      </c>
      <c r="F69" s="548">
        <f t="shared" si="9"/>
        <v>97.297613086296124</v>
      </c>
      <c r="G69" s="572" t="s">
        <v>1158</v>
      </c>
      <c r="H69" s="548">
        <f t="shared" ref="H69:I74" si="12">E69</f>
        <v>11658.2</v>
      </c>
      <c r="I69" s="548">
        <f t="shared" si="12"/>
        <v>97.297613086296124</v>
      </c>
      <c r="J69" s="511"/>
    </row>
    <row r="70" spans="1:10" s="59" customFormat="1" ht="246" customHeight="1" x14ac:dyDescent="0.3">
      <c r="A70" s="552" t="s">
        <v>298</v>
      </c>
      <c r="B70" s="567" t="s">
        <v>332</v>
      </c>
      <c r="C70" s="547" t="s">
        <v>19</v>
      </c>
      <c r="D70" s="548">
        <v>0</v>
      </c>
      <c r="E70" s="548">
        <v>0</v>
      </c>
      <c r="F70" s="548">
        <v>0</v>
      </c>
      <c r="G70" s="550"/>
      <c r="H70" s="548">
        <f t="shared" si="12"/>
        <v>0</v>
      </c>
      <c r="I70" s="548">
        <f t="shared" si="12"/>
        <v>0</v>
      </c>
      <c r="J70" s="550" t="s">
        <v>709</v>
      </c>
    </row>
    <row r="71" spans="1:10" s="59" customFormat="1" ht="155.25" customHeight="1" x14ac:dyDescent="0.3">
      <c r="A71" s="552" t="s">
        <v>476</v>
      </c>
      <c r="B71" s="557" t="s">
        <v>333</v>
      </c>
      <c r="C71" s="547" t="s">
        <v>19</v>
      </c>
      <c r="D71" s="561">
        <v>117</v>
      </c>
      <c r="E71" s="548">
        <v>57.94</v>
      </c>
      <c r="F71" s="548">
        <f t="shared" si="9"/>
        <v>49.521367521367523</v>
      </c>
      <c r="G71" s="573" t="s">
        <v>2489</v>
      </c>
      <c r="H71" s="548">
        <f t="shared" si="12"/>
        <v>57.94</v>
      </c>
      <c r="I71" s="548">
        <f t="shared" si="12"/>
        <v>49.521367521367523</v>
      </c>
      <c r="J71" s="569"/>
    </row>
    <row r="72" spans="1:10" s="59" customFormat="1" ht="27" customHeight="1" x14ac:dyDescent="0.3">
      <c r="A72" s="1998" t="s">
        <v>481</v>
      </c>
      <c r="B72" s="2025" t="s">
        <v>2240</v>
      </c>
      <c r="C72" s="1166" t="s">
        <v>18</v>
      </c>
      <c r="D72" s="1171">
        <f>D73+D74+D75</f>
        <v>173586.13</v>
      </c>
      <c r="E72" s="1171">
        <f>E73+E74+E75</f>
        <v>142795.63999999998</v>
      </c>
      <c r="F72" s="1171">
        <f>E72/D72*100</f>
        <v>82.262125435943517</v>
      </c>
      <c r="G72" s="2005" t="s">
        <v>1442</v>
      </c>
      <c r="H72" s="1171">
        <f t="shared" si="12"/>
        <v>142795.63999999998</v>
      </c>
      <c r="I72" s="1171">
        <f>E72/D72*100</f>
        <v>82.262125435943517</v>
      </c>
      <c r="J72" s="2013"/>
    </row>
    <row r="73" spans="1:10" s="59" customFormat="1" ht="65.25" customHeight="1" x14ac:dyDescent="0.3">
      <c r="A73" s="1998"/>
      <c r="B73" s="2025"/>
      <c r="C73" s="1166" t="s">
        <v>22</v>
      </c>
      <c r="D73" s="1171">
        <v>93736.51</v>
      </c>
      <c r="E73" s="1171">
        <v>77109.649999999994</v>
      </c>
      <c r="F73" s="1171">
        <f>E73/D73*100</f>
        <v>82.26213030547008</v>
      </c>
      <c r="G73" s="2005"/>
      <c r="H73" s="1171">
        <f t="shared" si="12"/>
        <v>77109.649999999994</v>
      </c>
      <c r="I73" s="1171">
        <f>H73/D73*100</f>
        <v>82.26213030547008</v>
      </c>
      <c r="J73" s="2013"/>
    </row>
    <row r="74" spans="1:10" s="59" customFormat="1" ht="78.75" customHeight="1" x14ac:dyDescent="0.3">
      <c r="A74" s="1998"/>
      <c r="B74" s="2025"/>
      <c r="C74" s="1166" t="s">
        <v>19</v>
      </c>
      <c r="D74" s="1171">
        <v>61229.46</v>
      </c>
      <c r="E74" s="1171">
        <v>50368.66</v>
      </c>
      <c r="F74" s="1171">
        <f t="shared" ref="F74:F75" si="13">E74/D74*100</f>
        <v>82.262133293352591</v>
      </c>
      <c r="G74" s="2005"/>
      <c r="H74" s="1171">
        <f t="shared" si="12"/>
        <v>50368.66</v>
      </c>
      <c r="I74" s="1171">
        <f t="shared" ref="I74:I75" si="14">H74/D74*100</f>
        <v>82.262133293352591</v>
      </c>
      <c r="J74" s="2013"/>
    </row>
    <row r="75" spans="1:10" s="59" customFormat="1" ht="93.75" x14ac:dyDescent="0.3">
      <c r="A75" s="1174"/>
      <c r="B75" s="567"/>
      <c r="C75" s="1166" t="s">
        <v>23</v>
      </c>
      <c r="D75" s="1171">
        <v>18620.16</v>
      </c>
      <c r="E75" s="1171">
        <v>15317.33</v>
      </c>
      <c r="F75" s="1171">
        <f t="shared" si="13"/>
        <v>82.262075084209812</v>
      </c>
      <c r="G75" s="486"/>
      <c r="H75" s="1171">
        <f>E75</f>
        <v>15317.33</v>
      </c>
      <c r="I75" s="1171">
        <f t="shared" si="14"/>
        <v>82.262075084209812</v>
      </c>
      <c r="J75" s="1176"/>
    </row>
    <row r="76" spans="1:10" s="59" customFormat="1" ht="361.5" customHeight="1" x14ac:dyDescent="0.3">
      <c r="A76" s="552" t="s">
        <v>483</v>
      </c>
      <c r="B76" s="559" t="s">
        <v>714</v>
      </c>
      <c r="C76" s="547" t="s">
        <v>19</v>
      </c>
      <c r="D76" s="548">
        <v>0</v>
      </c>
      <c r="E76" s="548">
        <v>0</v>
      </c>
      <c r="F76" s="548">
        <v>0</v>
      </c>
      <c r="G76" s="511"/>
      <c r="H76" s="548">
        <v>0</v>
      </c>
      <c r="I76" s="548">
        <v>0</v>
      </c>
      <c r="J76" s="550" t="s">
        <v>709</v>
      </c>
    </row>
    <row r="77" spans="1:10" s="59" customFormat="1" ht="30.75" customHeight="1" x14ac:dyDescent="0.3">
      <c r="A77" s="1968" t="s">
        <v>664</v>
      </c>
      <c r="B77" s="1974" t="s">
        <v>2238</v>
      </c>
      <c r="C77" s="563" t="s">
        <v>18</v>
      </c>
      <c r="D77" s="1171">
        <f>D78+D79</f>
        <v>113006</v>
      </c>
      <c r="E77" s="1171">
        <f>E78+E79</f>
        <v>78492.960000000006</v>
      </c>
      <c r="F77" s="1171">
        <f>E77/D77*100</f>
        <v>69.459108365927477</v>
      </c>
      <c r="G77" s="1983" t="s">
        <v>1443</v>
      </c>
      <c r="H77" s="1171">
        <f>H78+H79</f>
        <v>78492.960000000006</v>
      </c>
      <c r="I77" s="1171">
        <f>H77/D77*100</f>
        <v>69.459108365927477</v>
      </c>
      <c r="J77" s="2022"/>
    </row>
    <row r="78" spans="1:10" s="59" customFormat="1" ht="87" customHeight="1" x14ac:dyDescent="0.3">
      <c r="A78" s="1969"/>
      <c r="B78" s="1975"/>
      <c r="C78" s="1166" t="s">
        <v>19</v>
      </c>
      <c r="D78" s="1171">
        <v>101705</v>
      </c>
      <c r="E78" s="1171">
        <v>70643.66</v>
      </c>
      <c r="F78" s="1171">
        <f>E78/D78*100</f>
        <v>69.459377611720171</v>
      </c>
      <c r="G78" s="1984"/>
      <c r="H78" s="1171">
        <f>E78</f>
        <v>70643.66</v>
      </c>
      <c r="I78" s="1171">
        <f t="shared" ref="I78:I79" si="15">H78/D78*100</f>
        <v>69.459377611720171</v>
      </c>
      <c r="J78" s="2023"/>
    </row>
    <row r="79" spans="1:10" s="59" customFormat="1" ht="96" customHeight="1" x14ac:dyDescent="0.3">
      <c r="A79" s="1970"/>
      <c r="B79" s="1976"/>
      <c r="C79" s="1166" t="s">
        <v>23</v>
      </c>
      <c r="D79" s="1171">
        <v>11301</v>
      </c>
      <c r="E79" s="1171">
        <v>7849.3</v>
      </c>
      <c r="F79" s="1171">
        <f>E79/D79*100</f>
        <v>69.456685249092999</v>
      </c>
      <c r="G79" s="1985"/>
      <c r="H79" s="1171">
        <f>E79</f>
        <v>7849.3</v>
      </c>
      <c r="I79" s="1171">
        <f t="shared" si="15"/>
        <v>69.456685249092999</v>
      </c>
      <c r="J79" s="2024"/>
    </row>
    <row r="80" spans="1:10" ht="24.75" customHeight="1" x14ac:dyDescent="0.3">
      <c r="A80" s="1958" t="s">
        <v>143</v>
      </c>
      <c r="B80" s="2026" t="s">
        <v>334</v>
      </c>
      <c r="C80" s="1170" t="s">
        <v>18</v>
      </c>
      <c r="D80" s="1167">
        <f>D81+D82+D83</f>
        <v>3062.08</v>
      </c>
      <c r="E80" s="1167">
        <f>E81+E82+E83</f>
        <v>3062.07</v>
      </c>
      <c r="F80" s="551">
        <f t="shared" si="9"/>
        <v>99.999673424600275</v>
      </c>
      <c r="G80" s="2013"/>
      <c r="H80" s="1167">
        <f>H81+H82+H83</f>
        <v>3062.07</v>
      </c>
      <c r="I80" s="1167">
        <f>H80/D80*100</f>
        <v>99.999673424600275</v>
      </c>
      <c r="J80" s="2027"/>
    </row>
    <row r="81" spans="1:10" ht="75" x14ac:dyDescent="0.3">
      <c r="A81" s="1958"/>
      <c r="B81" s="2026"/>
      <c r="C81" s="1170" t="s">
        <v>22</v>
      </c>
      <c r="D81" s="1167">
        <f>D88</f>
        <v>2240.5500000000002</v>
      </c>
      <c r="E81" s="1167">
        <f>E88</f>
        <v>2240.5500000000002</v>
      </c>
      <c r="F81" s="551">
        <f t="shared" si="9"/>
        <v>100</v>
      </c>
      <c r="G81" s="2013"/>
      <c r="H81" s="1167">
        <f>H88</f>
        <v>2240.5500000000002</v>
      </c>
      <c r="I81" s="1167">
        <f t="shared" ref="I81:I83" si="16">H81/D81*100</f>
        <v>100</v>
      </c>
      <c r="J81" s="2027"/>
    </row>
    <row r="82" spans="1:10" ht="75" x14ac:dyDescent="0.3">
      <c r="A82" s="1958"/>
      <c r="B82" s="2018"/>
      <c r="C82" s="1170" t="s">
        <v>19</v>
      </c>
      <c r="D82" s="1167">
        <f>D89</f>
        <v>746.85</v>
      </c>
      <c r="E82" s="1167">
        <f>E89</f>
        <v>746.84</v>
      </c>
      <c r="F82" s="551">
        <f t="shared" si="9"/>
        <v>99.998661043047463</v>
      </c>
      <c r="G82" s="2013"/>
      <c r="H82" s="1167">
        <f>H89+H85</f>
        <v>746.84</v>
      </c>
      <c r="I82" s="1167">
        <f t="shared" si="16"/>
        <v>99.998661043047463</v>
      </c>
      <c r="J82" s="2027"/>
    </row>
    <row r="83" spans="1:10" ht="93.75" x14ac:dyDescent="0.3">
      <c r="A83" s="1958"/>
      <c r="B83" s="2018"/>
      <c r="C83" s="1170" t="s">
        <v>23</v>
      </c>
      <c r="D83" s="1167">
        <f>D90</f>
        <v>74.680000000000007</v>
      </c>
      <c r="E83" s="1167">
        <f>E90+E86</f>
        <v>74.680000000000007</v>
      </c>
      <c r="F83" s="551">
        <f t="shared" si="9"/>
        <v>100</v>
      </c>
      <c r="G83" s="2013"/>
      <c r="H83" s="1167">
        <f>H86+H90</f>
        <v>74.680000000000007</v>
      </c>
      <c r="I83" s="1167">
        <f t="shared" si="16"/>
        <v>100</v>
      </c>
      <c r="J83" s="2027"/>
    </row>
    <row r="84" spans="1:10" x14ac:dyDescent="0.3">
      <c r="A84" s="1998" t="s">
        <v>488</v>
      </c>
      <c r="B84" s="1991" t="s">
        <v>336</v>
      </c>
      <c r="C84" s="563" t="s">
        <v>18</v>
      </c>
      <c r="D84" s="548">
        <f>D85+D86</f>
        <v>0</v>
      </c>
      <c r="E84" s="548">
        <f>E85+E86</f>
        <v>0</v>
      </c>
      <c r="F84" s="548">
        <v>0</v>
      </c>
      <c r="G84" s="2027"/>
      <c r="H84" s="548">
        <f>H85+H86</f>
        <v>0</v>
      </c>
      <c r="I84" s="548">
        <v>0</v>
      </c>
      <c r="J84" s="1960" t="s">
        <v>698</v>
      </c>
    </row>
    <row r="85" spans="1:10" ht="95.25" customHeight="1" x14ac:dyDescent="0.3">
      <c r="A85" s="1998"/>
      <c r="B85" s="1991"/>
      <c r="C85" s="547" t="s">
        <v>19</v>
      </c>
      <c r="D85" s="548">
        <v>0</v>
      </c>
      <c r="E85" s="548">
        <v>0</v>
      </c>
      <c r="F85" s="548">
        <v>0</v>
      </c>
      <c r="G85" s="2027"/>
      <c r="H85" s="548">
        <v>0</v>
      </c>
      <c r="I85" s="548">
        <v>0</v>
      </c>
      <c r="J85" s="1960"/>
    </row>
    <row r="86" spans="1:10" ht="99.75" customHeight="1" x14ac:dyDescent="0.3">
      <c r="A86" s="1998"/>
      <c r="B86" s="1991"/>
      <c r="C86" s="547" t="s">
        <v>23</v>
      </c>
      <c r="D86" s="548">
        <v>0</v>
      </c>
      <c r="E86" s="548">
        <v>0</v>
      </c>
      <c r="F86" s="548">
        <v>0</v>
      </c>
      <c r="G86" s="2027"/>
      <c r="H86" s="548">
        <v>0</v>
      </c>
      <c r="I86" s="548">
        <v>0</v>
      </c>
      <c r="J86" s="1960"/>
    </row>
    <row r="87" spans="1:10" ht="18.75" customHeight="1" x14ac:dyDescent="0.3">
      <c r="A87" s="1998" t="s">
        <v>149</v>
      </c>
      <c r="B87" s="1991" t="s">
        <v>710</v>
      </c>
      <c r="C87" s="1166" t="s">
        <v>18</v>
      </c>
      <c r="D87" s="1171">
        <f>D88+D89+D90</f>
        <v>3062.08</v>
      </c>
      <c r="E87" s="1171">
        <f>E88+E89+E90</f>
        <v>3062.07</v>
      </c>
      <c r="F87" s="1171">
        <f>E87/D87*100</f>
        <v>99.999673424600275</v>
      </c>
      <c r="G87" s="1960" t="s">
        <v>1159</v>
      </c>
      <c r="H87" s="1171">
        <f>H88+H89+H90</f>
        <v>3062.07</v>
      </c>
      <c r="I87" s="1171">
        <f>H87/D87*100</f>
        <v>99.999673424600275</v>
      </c>
      <c r="J87" s="2013"/>
    </row>
    <row r="88" spans="1:10" ht="56.25" x14ac:dyDescent="0.3">
      <c r="A88" s="1998"/>
      <c r="B88" s="1991"/>
      <c r="C88" s="1166" t="s">
        <v>22</v>
      </c>
      <c r="D88" s="1171">
        <v>2240.5500000000002</v>
      </c>
      <c r="E88" s="1171">
        <v>2240.5500000000002</v>
      </c>
      <c r="F88" s="1171">
        <f>E88/D88*100</f>
        <v>100</v>
      </c>
      <c r="G88" s="1960"/>
      <c r="H88" s="1171">
        <f>E88</f>
        <v>2240.5500000000002</v>
      </c>
      <c r="I88" s="1171">
        <f>H88/D88*100</f>
        <v>100</v>
      </c>
      <c r="J88" s="2013"/>
    </row>
    <row r="89" spans="1:10" ht="75" x14ac:dyDescent="0.3">
      <c r="A89" s="1998"/>
      <c r="B89" s="1991"/>
      <c r="C89" s="1166" t="s">
        <v>19</v>
      </c>
      <c r="D89" s="1171">
        <v>746.85</v>
      </c>
      <c r="E89" s="1171">
        <v>746.84</v>
      </c>
      <c r="F89" s="1171">
        <f>E89/D89*100</f>
        <v>99.998661043047463</v>
      </c>
      <c r="G89" s="1960"/>
      <c r="H89" s="1171">
        <f>E89</f>
        <v>746.84</v>
      </c>
      <c r="I89" s="1171">
        <f>H89/D89*100</f>
        <v>99.998661043047463</v>
      </c>
      <c r="J89" s="2013"/>
    </row>
    <row r="90" spans="1:10" ht="93.75" x14ac:dyDescent="0.3">
      <c r="A90" s="1998"/>
      <c r="B90" s="1991"/>
      <c r="C90" s="1166" t="s">
        <v>23</v>
      </c>
      <c r="D90" s="1171">
        <v>74.680000000000007</v>
      </c>
      <c r="E90" s="1171">
        <v>74.680000000000007</v>
      </c>
      <c r="F90" s="1171">
        <f>E90/D90*100</f>
        <v>100</v>
      </c>
      <c r="G90" s="1960"/>
      <c r="H90" s="1171">
        <v>74.680000000000007</v>
      </c>
      <c r="I90" s="1171">
        <f>H90/D90*100</f>
        <v>100</v>
      </c>
      <c r="J90" s="2013"/>
    </row>
    <row r="91" spans="1:10" ht="23.25" customHeight="1" x14ac:dyDescent="0.3">
      <c r="A91" s="2018"/>
      <c r="B91" s="1996" t="s">
        <v>75</v>
      </c>
      <c r="C91" s="574" t="s">
        <v>18</v>
      </c>
      <c r="D91" s="575">
        <f>SUM(D92:D94)</f>
        <v>3969612.0500000003</v>
      </c>
      <c r="E91" s="575">
        <f>E92+E93+E94</f>
        <v>3861742.68</v>
      </c>
      <c r="F91" s="576">
        <f t="shared" si="9"/>
        <v>97.282621862254771</v>
      </c>
      <c r="G91" s="2006"/>
      <c r="H91" s="575">
        <f>SUM(H92:H94)</f>
        <v>3861742.68</v>
      </c>
      <c r="I91" s="575">
        <f>H91/D91*100</f>
        <v>97.282621862254771</v>
      </c>
      <c r="J91" s="2006"/>
    </row>
    <row r="92" spans="1:10" ht="75" x14ac:dyDescent="0.3">
      <c r="A92" s="2018"/>
      <c r="B92" s="1996"/>
      <c r="C92" s="574" t="s">
        <v>22</v>
      </c>
      <c r="D92" s="575">
        <f>D45+D66+D81</f>
        <v>190008.06</v>
      </c>
      <c r="E92" s="575">
        <f>E45+E66+E81</f>
        <v>172311.11</v>
      </c>
      <c r="F92" s="576">
        <f t="shared" si="9"/>
        <v>90.686210890211711</v>
      </c>
      <c r="G92" s="2006"/>
      <c r="H92" s="575">
        <f>H45+H66+H81</f>
        <v>172311.11</v>
      </c>
      <c r="I92" s="575">
        <f t="shared" ref="I92:I93" si="17">F92</f>
        <v>90.686210890211711</v>
      </c>
      <c r="J92" s="2006"/>
    </row>
    <row r="93" spans="1:10" ht="83.25" customHeight="1" x14ac:dyDescent="0.3">
      <c r="A93" s="2018"/>
      <c r="B93" s="1996"/>
      <c r="C93" s="1169" t="s">
        <v>19</v>
      </c>
      <c r="D93" s="575">
        <f>D46+D63+D67+D82</f>
        <v>2904347.31</v>
      </c>
      <c r="E93" s="575">
        <f>E67+E63+E46+E82</f>
        <v>2831228.1300000004</v>
      </c>
      <c r="F93" s="576">
        <f t="shared" si="9"/>
        <v>97.482422995753922</v>
      </c>
      <c r="G93" s="2006"/>
      <c r="H93" s="575">
        <f>H67+H63+H46+H82</f>
        <v>2831228.1300000004</v>
      </c>
      <c r="I93" s="575">
        <f t="shared" si="17"/>
        <v>97.482422995753922</v>
      </c>
      <c r="J93" s="2006"/>
    </row>
    <row r="94" spans="1:10" ht="105" customHeight="1" x14ac:dyDescent="0.3">
      <c r="A94" s="2018"/>
      <c r="B94" s="1996"/>
      <c r="C94" s="1169" t="s">
        <v>23</v>
      </c>
      <c r="D94" s="575">
        <f>D47+D68+D83</f>
        <v>875256.68000000017</v>
      </c>
      <c r="E94" s="575">
        <f>E47+E68+E83</f>
        <v>858203.44</v>
      </c>
      <c r="F94" s="576">
        <f>E94/D94*100</f>
        <v>98.051629837318103</v>
      </c>
      <c r="G94" s="2006"/>
      <c r="H94" s="575">
        <f>H47+H68+H83</f>
        <v>858203.44</v>
      </c>
      <c r="I94" s="575">
        <f>H94/D94*100</f>
        <v>98.051629837318103</v>
      </c>
      <c r="J94" s="2006"/>
    </row>
    <row r="95" spans="1:10" ht="25.5" customHeight="1" x14ac:dyDescent="0.3">
      <c r="A95" s="1995" t="s">
        <v>337</v>
      </c>
      <c r="B95" s="1995"/>
      <c r="C95" s="1995"/>
      <c r="D95" s="1995"/>
      <c r="E95" s="1995"/>
      <c r="F95" s="1995"/>
      <c r="G95" s="1995"/>
      <c r="H95" s="1995"/>
      <c r="I95" s="1995"/>
      <c r="J95" s="1995"/>
    </row>
    <row r="96" spans="1:10" ht="99" customHeight="1" x14ac:dyDescent="0.3">
      <c r="A96" s="577" t="s">
        <v>10</v>
      </c>
      <c r="B96" s="544" t="s">
        <v>338</v>
      </c>
      <c r="C96" s="544" t="s">
        <v>23</v>
      </c>
      <c r="D96" s="545">
        <f>D97+D99</f>
        <v>340451.44</v>
      </c>
      <c r="E96" s="545">
        <f>E97+E99</f>
        <v>340451.44</v>
      </c>
      <c r="F96" s="545">
        <f>E96/D96*100</f>
        <v>100</v>
      </c>
      <c r="G96" s="550"/>
      <c r="H96" s="545">
        <f>E96</f>
        <v>340451.44</v>
      </c>
      <c r="I96" s="545">
        <f t="shared" ref="I96:I107" si="18">F96</f>
        <v>100</v>
      </c>
      <c r="J96" s="571"/>
    </row>
    <row r="97" spans="1:10" s="60" customFormat="1" ht="192" customHeight="1" x14ac:dyDescent="0.25">
      <c r="A97" s="543" t="s">
        <v>25</v>
      </c>
      <c r="B97" s="547" t="s">
        <v>339</v>
      </c>
      <c r="C97" s="547" t="s">
        <v>23</v>
      </c>
      <c r="D97" s="548">
        <v>329781.37</v>
      </c>
      <c r="E97" s="548">
        <v>329781.37</v>
      </c>
      <c r="F97" s="548">
        <f>E97/D97*100</f>
        <v>100</v>
      </c>
      <c r="G97" s="558" t="s">
        <v>1446</v>
      </c>
      <c r="H97" s="548">
        <f>E97</f>
        <v>329781.37</v>
      </c>
      <c r="I97" s="548">
        <f t="shared" si="18"/>
        <v>100</v>
      </c>
      <c r="J97" s="511"/>
    </row>
    <row r="98" spans="1:10" ht="79.5" hidden="1" customHeight="1" x14ac:dyDescent="0.3">
      <c r="A98" s="543" t="s">
        <v>25</v>
      </c>
      <c r="B98" s="564"/>
      <c r="C98" s="547" t="s">
        <v>23</v>
      </c>
      <c r="D98" s="545"/>
      <c r="E98" s="545"/>
      <c r="F98" s="551"/>
      <c r="G98" s="578"/>
      <c r="H98" s="545"/>
      <c r="I98" s="545">
        <f t="shared" si="18"/>
        <v>0</v>
      </c>
      <c r="J98" s="578"/>
    </row>
    <row r="99" spans="1:10" ht="118.5" customHeight="1" x14ac:dyDescent="0.3">
      <c r="A99" s="543" t="s">
        <v>35</v>
      </c>
      <c r="B99" s="557" t="s">
        <v>689</v>
      </c>
      <c r="C99" s="547" t="s">
        <v>23</v>
      </c>
      <c r="D99" s="548">
        <v>10670.07</v>
      </c>
      <c r="E99" s="548">
        <v>10670.07</v>
      </c>
      <c r="F99" s="579">
        <f>E99/D99*100</f>
        <v>100</v>
      </c>
      <c r="G99" s="550" t="s">
        <v>711</v>
      </c>
      <c r="H99" s="561">
        <f>E99</f>
        <v>10670.07</v>
      </c>
      <c r="I99" s="561">
        <f>H99/D99*100</f>
        <v>100</v>
      </c>
      <c r="J99" s="550"/>
    </row>
    <row r="100" spans="1:10" ht="112.5" x14ac:dyDescent="0.3">
      <c r="A100" s="570" t="s">
        <v>14</v>
      </c>
      <c r="B100" s="544" t="s">
        <v>670</v>
      </c>
      <c r="C100" s="544" t="s">
        <v>23</v>
      </c>
      <c r="D100" s="575">
        <f>D101</f>
        <v>34816.43</v>
      </c>
      <c r="E100" s="545">
        <f>E101</f>
        <v>34767.18</v>
      </c>
      <c r="F100" s="551">
        <f>E100/D100*100</f>
        <v>99.85854379670748</v>
      </c>
      <c r="G100" s="550"/>
      <c r="H100" s="545">
        <f>E100</f>
        <v>34767.18</v>
      </c>
      <c r="I100" s="545">
        <f t="shared" si="18"/>
        <v>99.85854379670748</v>
      </c>
      <c r="J100" s="578"/>
    </row>
    <row r="101" spans="1:10" ht="218.25" customHeight="1" x14ac:dyDescent="0.3">
      <c r="A101" s="543" t="s">
        <v>15</v>
      </c>
      <c r="B101" s="547" t="s">
        <v>671</v>
      </c>
      <c r="C101" s="547" t="s">
        <v>23</v>
      </c>
      <c r="D101" s="561">
        <v>34816.43</v>
      </c>
      <c r="E101" s="548">
        <v>34767.18</v>
      </c>
      <c r="F101" s="548">
        <f>E101/D101*100</f>
        <v>99.85854379670748</v>
      </c>
      <c r="G101" s="550" t="s">
        <v>1447</v>
      </c>
      <c r="H101" s="548">
        <f>E101</f>
        <v>34767.18</v>
      </c>
      <c r="I101" s="548">
        <f t="shared" si="18"/>
        <v>99.85854379670748</v>
      </c>
      <c r="J101" s="554"/>
    </row>
    <row r="102" spans="1:10" ht="76.5" hidden="1" customHeight="1" x14ac:dyDescent="0.3">
      <c r="A102" s="564"/>
      <c r="B102" s="580"/>
      <c r="C102" s="544" t="s">
        <v>309</v>
      </c>
      <c r="D102" s="545">
        <f>D98</f>
        <v>0</v>
      </c>
      <c r="E102" s="545">
        <f>E98</f>
        <v>0</v>
      </c>
      <c r="F102" s="551"/>
      <c r="G102" s="578"/>
      <c r="H102" s="545">
        <f>H98</f>
        <v>0</v>
      </c>
      <c r="I102" s="545">
        <f t="shared" si="18"/>
        <v>0</v>
      </c>
      <c r="J102" s="578"/>
    </row>
    <row r="103" spans="1:10" ht="76.5" customHeight="1" x14ac:dyDescent="0.3">
      <c r="A103" s="570" t="s">
        <v>16</v>
      </c>
      <c r="B103" s="564" t="s">
        <v>690</v>
      </c>
      <c r="C103" s="544" t="s">
        <v>19</v>
      </c>
      <c r="D103" s="545">
        <v>0</v>
      </c>
      <c r="E103" s="545">
        <v>0</v>
      </c>
      <c r="F103" s="545">
        <v>0</v>
      </c>
      <c r="G103" s="546"/>
      <c r="H103" s="545">
        <v>0</v>
      </c>
      <c r="I103" s="545">
        <v>0</v>
      </c>
      <c r="J103" s="578"/>
    </row>
    <row r="104" spans="1:10" ht="131.25" x14ac:dyDescent="0.3">
      <c r="A104" s="543" t="s">
        <v>20</v>
      </c>
      <c r="B104" s="566" t="s">
        <v>691</v>
      </c>
      <c r="C104" s="547" t="s">
        <v>19</v>
      </c>
      <c r="D104" s="548">
        <v>0</v>
      </c>
      <c r="E104" s="548">
        <v>0</v>
      </c>
      <c r="F104" s="548">
        <v>0</v>
      </c>
      <c r="G104" s="550"/>
      <c r="H104" s="548">
        <v>0</v>
      </c>
      <c r="I104" s="548">
        <v>0</v>
      </c>
      <c r="J104" s="550" t="s">
        <v>712</v>
      </c>
    </row>
    <row r="105" spans="1:10" ht="93.75" x14ac:dyDescent="0.3">
      <c r="A105" s="543"/>
      <c r="B105" s="581" t="s">
        <v>85</v>
      </c>
      <c r="C105" s="544" t="s">
        <v>23</v>
      </c>
      <c r="D105" s="545">
        <f>D96+D100+D103</f>
        <v>375267.87</v>
      </c>
      <c r="E105" s="545">
        <f>E96+E100+E103</f>
        <v>375218.62</v>
      </c>
      <c r="F105" s="545">
        <f>E105/D105*100</f>
        <v>99.986876041372795</v>
      </c>
      <c r="G105" s="550"/>
      <c r="H105" s="545">
        <f>H96+H100+H103</f>
        <v>375218.62</v>
      </c>
      <c r="I105" s="545">
        <f>H105/D105*100</f>
        <v>99.986876041372795</v>
      </c>
      <c r="J105" s="578"/>
    </row>
    <row r="106" spans="1:10" ht="18" customHeight="1" x14ac:dyDescent="0.3">
      <c r="A106" s="1995" t="s">
        <v>340</v>
      </c>
      <c r="B106" s="1995"/>
      <c r="C106" s="1995"/>
      <c r="D106" s="1995"/>
      <c r="E106" s="1995"/>
      <c r="F106" s="1995"/>
      <c r="G106" s="1995"/>
      <c r="H106" s="1995"/>
      <c r="I106" s="1995"/>
      <c r="J106" s="1995"/>
    </row>
    <row r="107" spans="1:10" s="61" customFormat="1" ht="67.5" hidden="1" customHeight="1" x14ac:dyDescent="0.25">
      <c r="A107" s="582"/>
      <c r="B107" s="564"/>
      <c r="C107" s="562" t="s">
        <v>309</v>
      </c>
      <c r="D107" s="545"/>
      <c r="E107" s="545"/>
      <c r="F107" s="551"/>
      <c r="G107" s="1960"/>
      <c r="H107" s="545"/>
      <c r="I107" s="545">
        <f t="shared" si="18"/>
        <v>0</v>
      </c>
      <c r="J107" s="1961"/>
    </row>
    <row r="108" spans="1:10" s="61" customFormat="1" ht="135" customHeight="1" x14ac:dyDescent="0.25">
      <c r="A108" s="577" t="s">
        <v>10</v>
      </c>
      <c r="B108" s="564" t="s">
        <v>341</v>
      </c>
      <c r="C108" s="544" t="s">
        <v>23</v>
      </c>
      <c r="D108" s="545">
        <f>D109+D110</f>
        <v>19591.59</v>
      </c>
      <c r="E108" s="545">
        <f>E109+E110</f>
        <v>19591.59</v>
      </c>
      <c r="F108" s="551">
        <f t="shared" ref="F108:F115" si="19">E108/D108*100</f>
        <v>100</v>
      </c>
      <c r="G108" s="1960"/>
      <c r="H108" s="545">
        <f>H109+H110</f>
        <v>19591.59</v>
      </c>
      <c r="I108" s="545">
        <f>F108</f>
        <v>100</v>
      </c>
      <c r="J108" s="1961"/>
    </row>
    <row r="109" spans="1:10" ht="117" customHeight="1" x14ac:dyDescent="0.3">
      <c r="A109" s="568" t="s">
        <v>25</v>
      </c>
      <c r="B109" s="557" t="s">
        <v>342</v>
      </c>
      <c r="C109" s="547" t="s">
        <v>23</v>
      </c>
      <c r="D109" s="548">
        <v>18226.080000000002</v>
      </c>
      <c r="E109" s="548">
        <v>18226.080000000002</v>
      </c>
      <c r="F109" s="548">
        <f>E109/D109*100</f>
        <v>100</v>
      </c>
      <c r="G109" s="550" t="s">
        <v>2490</v>
      </c>
      <c r="H109" s="548">
        <f>E109</f>
        <v>18226.080000000002</v>
      </c>
      <c r="I109" s="548">
        <f>F109</f>
        <v>100</v>
      </c>
      <c r="J109" s="550"/>
    </row>
    <row r="110" spans="1:10" ht="264.75" customHeight="1" x14ac:dyDescent="0.3">
      <c r="A110" s="568" t="s">
        <v>35</v>
      </c>
      <c r="B110" s="557" t="s">
        <v>343</v>
      </c>
      <c r="C110" s="547" t="s">
        <v>23</v>
      </c>
      <c r="D110" s="548">
        <v>1365.51</v>
      </c>
      <c r="E110" s="548">
        <v>1365.51</v>
      </c>
      <c r="F110" s="548">
        <f>E110/D110*100</f>
        <v>100</v>
      </c>
      <c r="G110" s="550" t="s">
        <v>2491</v>
      </c>
      <c r="H110" s="548">
        <f>E110</f>
        <v>1365.51</v>
      </c>
      <c r="I110" s="548">
        <f t="shared" ref="I110:I118" si="20">F110</f>
        <v>100</v>
      </c>
      <c r="J110" s="550"/>
    </row>
    <row r="111" spans="1:10" ht="99" customHeight="1" x14ac:dyDescent="0.3">
      <c r="A111" s="564"/>
      <c r="B111" s="581" t="s">
        <v>108</v>
      </c>
      <c r="C111" s="544" t="s">
        <v>23</v>
      </c>
      <c r="D111" s="545">
        <f>D108</f>
        <v>19591.59</v>
      </c>
      <c r="E111" s="545">
        <f>E108</f>
        <v>19591.59</v>
      </c>
      <c r="F111" s="551">
        <f t="shared" si="19"/>
        <v>100</v>
      </c>
      <c r="G111" s="571"/>
      <c r="H111" s="545">
        <f>H108</f>
        <v>19591.59</v>
      </c>
      <c r="I111" s="545">
        <f t="shared" si="20"/>
        <v>100</v>
      </c>
      <c r="J111" s="571"/>
    </row>
    <row r="112" spans="1:10" ht="29.25" customHeight="1" x14ac:dyDescent="0.3">
      <c r="A112" s="1958"/>
      <c r="B112" s="1995" t="s">
        <v>29</v>
      </c>
      <c r="C112" s="580" t="s">
        <v>18</v>
      </c>
      <c r="D112" s="545">
        <f>SUM(D113:D115)</f>
        <v>6558179.2000000002</v>
      </c>
      <c r="E112" s="545">
        <f>SUM(E113:E115)</f>
        <v>6406719.9700000007</v>
      </c>
      <c r="F112" s="551">
        <f t="shared" si="19"/>
        <v>97.690529255437255</v>
      </c>
      <c r="G112" s="1961"/>
      <c r="H112" s="545">
        <f>SUM(H113:H115)</f>
        <v>6406719.9700000007</v>
      </c>
      <c r="I112" s="545">
        <f>H112/D112*100</f>
        <v>97.690529255437255</v>
      </c>
      <c r="J112" s="1961"/>
    </row>
    <row r="113" spans="1:10" s="61" customFormat="1" ht="72" customHeight="1" x14ac:dyDescent="0.25">
      <c r="A113" s="1958"/>
      <c r="B113" s="1995"/>
      <c r="C113" s="564" t="s">
        <v>22</v>
      </c>
      <c r="D113" s="545">
        <f>D92</f>
        <v>190008.06</v>
      </c>
      <c r="E113" s="545">
        <f>E92</f>
        <v>172311.11</v>
      </c>
      <c r="F113" s="551">
        <f t="shared" si="19"/>
        <v>90.686210890211711</v>
      </c>
      <c r="G113" s="1961"/>
      <c r="H113" s="545">
        <f>H92</f>
        <v>172311.11</v>
      </c>
      <c r="I113" s="545">
        <f t="shared" si="20"/>
        <v>90.686210890211711</v>
      </c>
      <c r="J113" s="1961"/>
    </row>
    <row r="114" spans="1:10" ht="92.25" customHeight="1" x14ac:dyDescent="0.3">
      <c r="A114" s="1958"/>
      <c r="B114" s="1995"/>
      <c r="C114" s="544" t="s">
        <v>19</v>
      </c>
      <c r="D114" s="545">
        <f>D93+D40</f>
        <v>4502448.3100000005</v>
      </c>
      <c r="E114" s="545">
        <f>E93+E40</f>
        <v>4387544.8100000005</v>
      </c>
      <c r="F114" s="551">
        <f t="shared" si="19"/>
        <v>97.447977365008327</v>
      </c>
      <c r="G114" s="1961"/>
      <c r="H114" s="545">
        <f>E114</f>
        <v>4387544.8100000005</v>
      </c>
      <c r="I114" s="545">
        <f t="shared" si="20"/>
        <v>97.447977365008327</v>
      </c>
      <c r="J114" s="1961"/>
    </row>
    <row r="115" spans="1:10" ht="99.75" customHeight="1" x14ac:dyDescent="0.3">
      <c r="A115" s="1958"/>
      <c r="B115" s="1995"/>
      <c r="C115" s="544" t="s">
        <v>23</v>
      </c>
      <c r="D115" s="545">
        <f>D41+D94+D105+D111</f>
        <v>1865722.8300000003</v>
      </c>
      <c r="E115" s="545">
        <f>E41+E94+E105+E111</f>
        <v>1846864.05</v>
      </c>
      <c r="F115" s="551">
        <f t="shared" si="19"/>
        <v>98.989197125277158</v>
      </c>
      <c r="G115" s="1961"/>
      <c r="H115" s="545">
        <f>H41+H94+H105+H111</f>
        <v>1846864.05</v>
      </c>
      <c r="I115" s="545">
        <f>H115/D115*100</f>
        <v>98.989197125277158</v>
      </c>
      <c r="J115" s="1961"/>
    </row>
    <row r="116" spans="1:10" s="61" customFormat="1" ht="76.5" hidden="1" customHeight="1" x14ac:dyDescent="0.25">
      <c r="A116" s="2007"/>
      <c r="B116" s="2009" t="s">
        <v>344</v>
      </c>
      <c r="C116" s="171" t="s">
        <v>309</v>
      </c>
      <c r="D116" s="62"/>
      <c r="E116" s="62"/>
      <c r="F116" s="63"/>
      <c r="G116" s="2011"/>
      <c r="H116" s="62"/>
      <c r="I116" s="62">
        <f t="shared" si="20"/>
        <v>0</v>
      </c>
      <c r="J116" s="2011"/>
    </row>
    <row r="117" spans="1:10" ht="72.75" hidden="1" customHeight="1" x14ac:dyDescent="0.3">
      <c r="A117" s="2008"/>
      <c r="B117" s="2009"/>
      <c r="C117" s="171" t="s">
        <v>345</v>
      </c>
      <c r="D117" s="64"/>
      <c r="E117" s="64"/>
      <c r="F117" s="65"/>
      <c r="G117" s="2011"/>
      <c r="H117" s="64"/>
      <c r="I117" s="64">
        <f t="shared" si="20"/>
        <v>0</v>
      </c>
      <c r="J117" s="2011"/>
    </row>
    <row r="118" spans="1:10" ht="60" hidden="1" customHeight="1" x14ac:dyDescent="0.3">
      <c r="A118" s="2008"/>
      <c r="B118" s="2010"/>
      <c r="C118" s="66" t="s">
        <v>346</v>
      </c>
      <c r="D118" s="64">
        <f>SUM(D116:D117)</f>
        <v>0</v>
      </c>
      <c r="E118" s="64">
        <f>SUM(E116:E117)</f>
        <v>0</v>
      </c>
      <c r="F118" s="65"/>
      <c r="G118" s="2012"/>
      <c r="H118" s="64">
        <f>SUM(H116:H117)</f>
        <v>0</v>
      </c>
      <c r="I118" s="64">
        <f t="shared" si="20"/>
        <v>0</v>
      </c>
      <c r="J118" s="2012"/>
    </row>
  </sheetData>
  <sheetProtection selectLockedCells="1" selectUnlockedCells="1"/>
  <mergeCells count="117">
    <mergeCell ref="B82:B83"/>
    <mergeCell ref="G82:G83"/>
    <mergeCell ref="J82:J83"/>
    <mergeCell ref="A91:A92"/>
    <mergeCell ref="B91:B92"/>
    <mergeCell ref="J30:J31"/>
    <mergeCell ref="G91:G92"/>
    <mergeCell ref="A49:A50"/>
    <mergeCell ref="B49:B50"/>
    <mergeCell ref="C49:C50"/>
    <mergeCell ref="D49:D50"/>
    <mergeCell ref="E49:E50"/>
    <mergeCell ref="F49:F50"/>
    <mergeCell ref="H49:H50"/>
    <mergeCell ref="I49:I50"/>
    <mergeCell ref="J77:J79"/>
    <mergeCell ref="B84:B86"/>
    <mergeCell ref="G84:G86"/>
    <mergeCell ref="J84:J86"/>
    <mergeCell ref="A59:A61"/>
    <mergeCell ref="B59:B61"/>
    <mergeCell ref="A77:A79"/>
    <mergeCell ref="B77:B79"/>
    <mergeCell ref="G77:G79"/>
    <mergeCell ref="A87:A90"/>
    <mergeCell ref="B87:B90"/>
    <mergeCell ref="G87:G90"/>
    <mergeCell ref="J87:J90"/>
    <mergeCell ref="G59:G61"/>
    <mergeCell ref="J59:J61"/>
    <mergeCell ref="A84:A86"/>
    <mergeCell ref="A93:A94"/>
    <mergeCell ref="B93:B94"/>
    <mergeCell ref="G93:G94"/>
    <mergeCell ref="J93:J94"/>
    <mergeCell ref="A65:A68"/>
    <mergeCell ref="B65:B68"/>
    <mergeCell ref="G65:G68"/>
    <mergeCell ref="J65:J68"/>
    <mergeCell ref="A72:A74"/>
    <mergeCell ref="B72:B74"/>
    <mergeCell ref="G72:G74"/>
    <mergeCell ref="J72:J74"/>
    <mergeCell ref="A80:A81"/>
    <mergeCell ref="B80:B81"/>
    <mergeCell ref="G80:G81"/>
    <mergeCell ref="J80:J81"/>
    <mergeCell ref="A82:A83"/>
    <mergeCell ref="J91:J92"/>
    <mergeCell ref="A116:A118"/>
    <mergeCell ref="B116:B118"/>
    <mergeCell ref="G116:G118"/>
    <mergeCell ref="J116:J118"/>
    <mergeCell ref="A95:J95"/>
    <mergeCell ref="A106:J106"/>
    <mergeCell ref="G107:G108"/>
    <mergeCell ref="J107:J108"/>
    <mergeCell ref="A112:A115"/>
    <mergeCell ref="B112:B115"/>
    <mergeCell ref="G112:G115"/>
    <mergeCell ref="J112:J115"/>
    <mergeCell ref="A42:J42"/>
    <mergeCell ref="A43:A47"/>
    <mergeCell ref="B43:B47"/>
    <mergeCell ref="G43:G47"/>
    <mergeCell ref="J43:J47"/>
    <mergeCell ref="A57:A58"/>
    <mergeCell ref="B57:B58"/>
    <mergeCell ref="C57:C58"/>
    <mergeCell ref="D57:D58"/>
    <mergeCell ref="E57:E58"/>
    <mergeCell ref="F57:F58"/>
    <mergeCell ref="G57:G58"/>
    <mergeCell ref="H57:H58"/>
    <mergeCell ref="I57:I58"/>
    <mergeCell ref="J57:J58"/>
    <mergeCell ref="J49:J50"/>
    <mergeCell ref="G49:G50"/>
    <mergeCell ref="A10:A12"/>
    <mergeCell ref="B10:B12"/>
    <mergeCell ref="G11:G12"/>
    <mergeCell ref="J11:J12"/>
    <mergeCell ref="A13:A15"/>
    <mergeCell ref="B13:B15"/>
    <mergeCell ref="A2:J2"/>
    <mergeCell ref="A3:J3"/>
    <mergeCell ref="A4:J4"/>
    <mergeCell ref="A5:J5"/>
    <mergeCell ref="A6:J6"/>
    <mergeCell ref="A9:J9"/>
    <mergeCell ref="J13:J15"/>
    <mergeCell ref="G13:G15"/>
    <mergeCell ref="A25:A27"/>
    <mergeCell ref="G25:G27"/>
    <mergeCell ref="J25:J27"/>
    <mergeCell ref="B25:B27"/>
    <mergeCell ref="A35:A38"/>
    <mergeCell ref="B35:B38"/>
    <mergeCell ref="G35:G38"/>
    <mergeCell ref="J35:J38"/>
    <mergeCell ref="G28:G29"/>
    <mergeCell ref="J28:J29"/>
    <mergeCell ref="G30:G31"/>
    <mergeCell ref="A32:A34"/>
    <mergeCell ref="B32:B34"/>
    <mergeCell ref="G32:G34"/>
    <mergeCell ref="J32:J34"/>
    <mergeCell ref="A28:A31"/>
    <mergeCell ref="B28:B31"/>
    <mergeCell ref="B39:B41"/>
    <mergeCell ref="A39:A41"/>
    <mergeCell ref="G39:G41"/>
    <mergeCell ref="J39:J41"/>
    <mergeCell ref="A17:A19"/>
    <mergeCell ref="B17:B19"/>
    <mergeCell ref="G17:G19"/>
    <mergeCell ref="J17:J19"/>
  </mergeCells>
  <pageMargins left="0.78740157480314965" right="0.39370078740157483" top="0.78740157480314965" bottom="0.78740157480314965" header="0.39370078740157483" footer="0.39370078740157483"/>
  <pageSetup paperSize="9" scale="62" firstPageNumber="51" fitToHeight="11" orientation="landscape" useFirstPageNumber="1" horizontalDpi="300" verticalDpi="300" r:id="rId1"/>
  <headerFooter alignWithMargins="0">
    <oddFooter>&amp;R&amp;"Times New Roman,обычный"&amp;14&amp;P</oddFooter>
  </headerFooter>
  <rowBreaks count="2" manualBreakCount="2">
    <brk id="38" max="16383" man="1"/>
    <brk id="4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sheetPr>
  <dimension ref="A1:H33"/>
  <sheetViews>
    <sheetView topLeftCell="A28" zoomScale="70" zoomScaleNormal="70" workbookViewId="0">
      <selection activeCell="J32" sqref="J32"/>
    </sheetView>
  </sheetViews>
  <sheetFormatPr defaultRowHeight="18" x14ac:dyDescent="0.25"/>
  <cols>
    <col min="1" max="1" width="7.5703125" style="1" customWidth="1"/>
    <col min="2" max="2" width="77.28515625" style="187" customWidth="1"/>
    <col min="3" max="3" width="11.7109375" style="187" customWidth="1"/>
    <col min="4" max="6" width="15.7109375" style="187" customWidth="1"/>
    <col min="7" max="7" width="70.28515625" style="187" customWidth="1"/>
    <col min="8" max="8" width="11.5703125" style="187" hidden="1" customWidth="1"/>
    <col min="9" max="251" width="9.140625" style="187"/>
    <col min="252" max="252" width="7.5703125" style="187" customWidth="1"/>
    <col min="253" max="253" width="37.7109375" style="187" customWidth="1"/>
    <col min="254" max="254" width="15.7109375" style="187" customWidth="1"/>
    <col min="255" max="255" width="11.7109375" style="187" customWidth="1"/>
    <col min="256" max="258" width="15.7109375" style="187" customWidth="1"/>
    <col min="259" max="259" width="30.7109375" style="187" customWidth="1"/>
    <col min="260" max="260" width="13.7109375" style="187" customWidth="1"/>
    <col min="261" max="261" width="20.140625" style="187" customWidth="1"/>
    <col min="262" max="262" width="17.28515625" style="187" customWidth="1"/>
    <col min="263" max="263" width="17.7109375" style="187" customWidth="1"/>
    <col min="264" max="264" width="0" style="187" hidden="1" customWidth="1"/>
    <col min="265" max="507" width="9.140625" style="187"/>
    <col min="508" max="508" width="7.5703125" style="187" customWidth="1"/>
    <col min="509" max="509" width="37.7109375" style="187" customWidth="1"/>
    <col min="510" max="510" width="15.7109375" style="187" customWidth="1"/>
    <col min="511" max="511" width="11.7109375" style="187" customWidth="1"/>
    <col min="512" max="514" width="15.7109375" style="187" customWidth="1"/>
    <col min="515" max="515" width="30.7109375" style="187" customWidth="1"/>
    <col min="516" max="516" width="13.7109375" style="187" customWidth="1"/>
    <col min="517" max="517" width="20.140625" style="187" customWidth="1"/>
    <col min="518" max="518" width="17.28515625" style="187" customWidth="1"/>
    <col min="519" max="519" width="17.7109375" style="187" customWidth="1"/>
    <col min="520" max="520" width="0" style="187" hidden="1" customWidth="1"/>
    <col min="521" max="763" width="9.140625" style="187"/>
    <col min="764" max="764" width="7.5703125" style="187" customWidth="1"/>
    <col min="765" max="765" width="37.7109375" style="187" customWidth="1"/>
    <col min="766" max="766" width="15.7109375" style="187" customWidth="1"/>
    <col min="767" max="767" width="11.7109375" style="187" customWidth="1"/>
    <col min="768" max="770" width="15.7109375" style="187" customWidth="1"/>
    <col min="771" max="771" width="30.7109375" style="187" customWidth="1"/>
    <col min="772" max="772" width="13.7109375" style="187" customWidth="1"/>
    <col min="773" max="773" width="20.140625" style="187" customWidth="1"/>
    <col min="774" max="774" width="17.28515625" style="187" customWidth="1"/>
    <col min="775" max="775" width="17.7109375" style="187" customWidth="1"/>
    <col min="776" max="776" width="0" style="187" hidden="1" customWidth="1"/>
    <col min="777" max="1019" width="9.140625" style="187"/>
    <col min="1020" max="1020" width="7.5703125" style="187" customWidth="1"/>
    <col min="1021" max="1021" width="37.7109375" style="187" customWidth="1"/>
    <col min="1022" max="1022" width="15.7109375" style="187" customWidth="1"/>
    <col min="1023" max="1023" width="11.7109375" style="187" customWidth="1"/>
    <col min="1024" max="1026" width="15.7109375" style="187" customWidth="1"/>
    <col min="1027" max="1027" width="30.7109375" style="187" customWidth="1"/>
    <col min="1028" max="1028" width="13.7109375" style="187" customWidth="1"/>
    <col min="1029" max="1029" width="20.140625" style="187" customWidth="1"/>
    <col min="1030" max="1030" width="17.28515625" style="187" customWidth="1"/>
    <col min="1031" max="1031" width="17.7109375" style="187" customWidth="1"/>
    <col min="1032" max="1032" width="0" style="187" hidden="1" customWidth="1"/>
    <col min="1033" max="1275" width="9.140625" style="187"/>
    <col min="1276" max="1276" width="7.5703125" style="187" customWidth="1"/>
    <col min="1277" max="1277" width="37.7109375" style="187" customWidth="1"/>
    <col min="1278" max="1278" width="15.7109375" style="187" customWidth="1"/>
    <col min="1279" max="1279" width="11.7109375" style="187" customWidth="1"/>
    <col min="1280" max="1282" width="15.7109375" style="187" customWidth="1"/>
    <col min="1283" max="1283" width="30.7109375" style="187" customWidth="1"/>
    <col min="1284" max="1284" width="13.7109375" style="187" customWidth="1"/>
    <col min="1285" max="1285" width="20.140625" style="187" customWidth="1"/>
    <col min="1286" max="1286" width="17.28515625" style="187" customWidth="1"/>
    <col min="1287" max="1287" width="17.7109375" style="187" customWidth="1"/>
    <col min="1288" max="1288" width="0" style="187" hidden="1" customWidth="1"/>
    <col min="1289" max="1531" width="9.140625" style="187"/>
    <col min="1532" max="1532" width="7.5703125" style="187" customWidth="1"/>
    <col min="1533" max="1533" width="37.7109375" style="187" customWidth="1"/>
    <col min="1534" max="1534" width="15.7109375" style="187" customWidth="1"/>
    <col min="1535" max="1535" width="11.7109375" style="187" customWidth="1"/>
    <col min="1536" max="1538" width="15.7109375" style="187" customWidth="1"/>
    <col min="1539" max="1539" width="30.7109375" style="187" customWidth="1"/>
    <col min="1540" max="1540" width="13.7109375" style="187" customWidth="1"/>
    <col min="1541" max="1541" width="20.140625" style="187" customWidth="1"/>
    <col min="1542" max="1542" width="17.28515625" style="187" customWidth="1"/>
    <col min="1543" max="1543" width="17.7109375" style="187" customWidth="1"/>
    <col min="1544" max="1544" width="0" style="187" hidden="1" customWidth="1"/>
    <col min="1545" max="1787" width="9.140625" style="187"/>
    <col min="1788" max="1788" width="7.5703125" style="187" customWidth="1"/>
    <col min="1789" max="1789" width="37.7109375" style="187" customWidth="1"/>
    <col min="1790" max="1790" width="15.7109375" style="187" customWidth="1"/>
    <col min="1791" max="1791" width="11.7109375" style="187" customWidth="1"/>
    <col min="1792" max="1794" width="15.7109375" style="187" customWidth="1"/>
    <col min="1795" max="1795" width="30.7109375" style="187" customWidth="1"/>
    <col min="1796" max="1796" width="13.7109375" style="187" customWidth="1"/>
    <col min="1797" max="1797" width="20.140625" style="187" customWidth="1"/>
    <col min="1798" max="1798" width="17.28515625" style="187" customWidth="1"/>
    <col min="1799" max="1799" width="17.7109375" style="187" customWidth="1"/>
    <col min="1800" max="1800" width="0" style="187" hidden="1" customWidth="1"/>
    <col min="1801" max="2043" width="9.140625" style="187"/>
    <col min="2044" max="2044" width="7.5703125" style="187" customWidth="1"/>
    <col min="2045" max="2045" width="37.7109375" style="187" customWidth="1"/>
    <col min="2046" max="2046" width="15.7109375" style="187" customWidth="1"/>
    <col min="2047" max="2047" width="11.7109375" style="187" customWidth="1"/>
    <col min="2048" max="2050" width="15.7109375" style="187" customWidth="1"/>
    <col min="2051" max="2051" width="30.7109375" style="187" customWidth="1"/>
    <col min="2052" max="2052" width="13.7109375" style="187" customWidth="1"/>
    <col min="2053" max="2053" width="20.140625" style="187" customWidth="1"/>
    <col min="2054" max="2054" width="17.28515625" style="187" customWidth="1"/>
    <col min="2055" max="2055" width="17.7109375" style="187" customWidth="1"/>
    <col min="2056" max="2056" width="0" style="187" hidden="1" customWidth="1"/>
    <col min="2057" max="2299" width="9.140625" style="187"/>
    <col min="2300" max="2300" width="7.5703125" style="187" customWidth="1"/>
    <col min="2301" max="2301" width="37.7109375" style="187" customWidth="1"/>
    <col min="2302" max="2302" width="15.7109375" style="187" customWidth="1"/>
    <col min="2303" max="2303" width="11.7109375" style="187" customWidth="1"/>
    <col min="2304" max="2306" width="15.7109375" style="187" customWidth="1"/>
    <col min="2307" max="2307" width="30.7109375" style="187" customWidth="1"/>
    <col min="2308" max="2308" width="13.7109375" style="187" customWidth="1"/>
    <col min="2309" max="2309" width="20.140625" style="187" customWidth="1"/>
    <col min="2310" max="2310" width="17.28515625" style="187" customWidth="1"/>
    <col min="2311" max="2311" width="17.7109375" style="187" customWidth="1"/>
    <col min="2312" max="2312" width="0" style="187" hidden="1" customWidth="1"/>
    <col min="2313" max="2555" width="9.140625" style="187"/>
    <col min="2556" max="2556" width="7.5703125" style="187" customWidth="1"/>
    <col min="2557" max="2557" width="37.7109375" style="187" customWidth="1"/>
    <col min="2558" max="2558" width="15.7109375" style="187" customWidth="1"/>
    <col min="2559" max="2559" width="11.7109375" style="187" customWidth="1"/>
    <col min="2560" max="2562" width="15.7109375" style="187" customWidth="1"/>
    <col min="2563" max="2563" width="30.7109375" style="187" customWidth="1"/>
    <col min="2564" max="2564" width="13.7109375" style="187" customWidth="1"/>
    <col min="2565" max="2565" width="20.140625" style="187" customWidth="1"/>
    <col min="2566" max="2566" width="17.28515625" style="187" customWidth="1"/>
    <col min="2567" max="2567" width="17.7109375" style="187" customWidth="1"/>
    <col min="2568" max="2568" width="0" style="187" hidden="1" customWidth="1"/>
    <col min="2569" max="2811" width="9.140625" style="187"/>
    <col min="2812" max="2812" width="7.5703125" style="187" customWidth="1"/>
    <col min="2813" max="2813" width="37.7109375" style="187" customWidth="1"/>
    <col min="2814" max="2814" width="15.7109375" style="187" customWidth="1"/>
    <col min="2815" max="2815" width="11.7109375" style="187" customWidth="1"/>
    <col min="2816" max="2818" width="15.7109375" style="187" customWidth="1"/>
    <col min="2819" max="2819" width="30.7109375" style="187" customWidth="1"/>
    <col min="2820" max="2820" width="13.7109375" style="187" customWidth="1"/>
    <col min="2821" max="2821" width="20.140625" style="187" customWidth="1"/>
    <col min="2822" max="2822" width="17.28515625" style="187" customWidth="1"/>
    <col min="2823" max="2823" width="17.7109375" style="187" customWidth="1"/>
    <col min="2824" max="2824" width="0" style="187" hidden="1" customWidth="1"/>
    <col min="2825" max="3067" width="9.140625" style="187"/>
    <col min="3068" max="3068" width="7.5703125" style="187" customWidth="1"/>
    <col min="3069" max="3069" width="37.7109375" style="187" customWidth="1"/>
    <col min="3070" max="3070" width="15.7109375" style="187" customWidth="1"/>
    <col min="3071" max="3071" width="11.7109375" style="187" customWidth="1"/>
    <col min="3072" max="3074" width="15.7109375" style="187" customWidth="1"/>
    <col min="3075" max="3075" width="30.7109375" style="187" customWidth="1"/>
    <col min="3076" max="3076" width="13.7109375" style="187" customWidth="1"/>
    <col min="3077" max="3077" width="20.140625" style="187" customWidth="1"/>
    <col min="3078" max="3078" width="17.28515625" style="187" customWidth="1"/>
    <col min="3079" max="3079" width="17.7109375" style="187" customWidth="1"/>
    <col min="3080" max="3080" width="0" style="187" hidden="1" customWidth="1"/>
    <col min="3081" max="3323" width="9.140625" style="187"/>
    <col min="3324" max="3324" width="7.5703125" style="187" customWidth="1"/>
    <col min="3325" max="3325" width="37.7109375" style="187" customWidth="1"/>
    <col min="3326" max="3326" width="15.7109375" style="187" customWidth="1"/>
    <col min="3327" max="3327" width="11.7109375" style="187" customWidth="1"/>
    <col min="3328" max="3330" width="15.7109375" style="187" customWidth="1"/>
    <col min="3331" max="3331" width="30.7109375" style="187" customWidth="1"/>
    <col min="3332" max="3332" width="13.7109375" style="187" customWidth="1"/>
    <col min="3333" max="3333" width="20.140625" style="187" customWidth="1"/>
    <col min="3334" max="3334" width="17.28515625" style="187" customWidth="1"/>
    <col min="3335" max="3335" width="17.7109375" style="187" customWidth="1"/>
    <col min="3336" max="3336" width="0" style="187" hidden="1" customWidth="1"/>
    <col min="3337" max="3579" width="9.140625" style="187"/>
    <col min="3580" max="3580" width="7.5703125" style="187" customWidth="1"/>
    <col min="3581" max="3581" width="37.7109375" style="187" customWidth="1"/>
    <col min="3582" max="3582" width="15.7109375" style="187" customWidth="1"/>
    <col min="3583" max="3583" width="11.7109375" style="187" customWidth="1"/>
    <col min="3584" max="3586" width="15.7109375" style="187" customWidth="1"/>
    <col min="3587" max="3587" width="30.7109375" style="187" customWidth="1"/>
    <col min="3588" max="3588" width="13.7109375" style="187" customWidth="1"/>
    <col min="3589" max="3589" width="20.140625" style="187" customWidth="1"/>
    <col min="3590" max="3590" width="17.28515625" style="187" customWidth="1"/>
    <col min="3591" max="3591" width="17.7109375" style="187" customWidth="1"/>
    <col min="3592" max="3592" width="0" style="187" hidden="1" customWidth="1"/>
    <col min="3593" max="3835" width="9.140625" style="187"/>
    <col min="3836" max="3836" width="7.5703125" style="187" customWidth="1"/>
    <col min="3837" max="3837" width="37.7109375" style="187" customWidth="1"/>
    <col min="3838" max="3838" width="15.7109375" style="187" customWidth="1"/>
    <col min="3839" max="3839" width="11.7109375" style="187" customWidth="1"/>
    <col min="3840" max="3842" width="15.7109375" style="187" customWidth="1"/>
    <col min="3843" max="3843" width="30.7109375" style="187" customWidth="1"/>
    <col min="3844" max="3844" width="13.7109375" style="187" customWidth="1"/>
    <col min="3845" max="3845" width="20.140625" style="187" customWidth="1"/>
    <col min="3846" max="3846" width="17.28515625" style="187" customWidth="1"/>
    <col min="3847" max="3847" width="17.7109375" style="187" customWidth="1"/>
    <col min="3848" max="3848" width="0" style="187" hidden="1" customWidth="1"/>
    <col min="3849" max="4091" width="9.140625" style="187"/>
    <col min="4092" max="4092" width="7.5703125" style="187" customWidth="1"/>
    <col min="4093" max="4093" width="37.7109375" style="187" customWidth="1"/>
    <col min="4094" max="4094" width="15.7109375" style="187" customWidth="1"/>
    <col min="4095" max="4095" width="11.7109375" style="187" customWidth="1"/>
    <col min="4096" max="4098" width="15.7109375" style="187" customWidth="1"/>
    <col min="4099" max="4099" width="30.7109375" style="187" customWidth="1"/>
    <col min="4100" max="4100" width="13.7109375" style="187" customWidth="1"/>
    <col min="4101" max="4101" width="20.140625" style="187" customWidth="1"/>
    <col min="4102" max="4102" width="17.28515625" style="187" customWidth="1"/>
    <col min="4103" max="4103" width="17.7109375" style="187" customWidth="1"/>
    <col min="4104" max="4104" width="0" style="187" hidden="1" customWidth="1"/>
    <col min="4105" max="4347" width="9.140625" style="187"/>
    <col min="4348" max="4348" width="7.5703125" style="187" customWidth="1"/>
    <col min="4349" max="4349" width="37.7109375" style="187" customWidth="1"/>
    <col min="4350" max="4350" width="15.7109375" style="187" customWidth="1"/>
    <col min="4351" max="4351" width="11.7109375" style="187" customWidth="1"/>
    <col min="4352" max="4354" width="15.7109375" style="187" customWidth="1"/>
    <col min="4355" max="4355" width="30.7109375" style="187" customWidth="1"/>
    <col min="4356" max="4356" width="13.7109375" style="187" customWidth="1"/>
    <col min="4357" max="4357" width="20.140625" style="187" customWidth="1"/>
    <col min="4358" max="4358" width="17.28515625" style="187" customWidth="1"/>
    <col min="4359" max="4359" width="17.7109375" style="187" customWidth="1"/>
    <col min="4360" max="4360" width="0" style="187" hidden="1" customWidth="1"/>
    <col min="4361" max="4603" width="9.140625" style="187"/>
    <col min="4604" max="4604" width="7.5703125" style="187" customWidth="1"/>
    <col min="4605" max="4605" width="37.7109375" style="187" customWidth="1"/>
    <col min="4606" max="4606" width="15.7109375" style="187" customWidth="1"/>
    <col min="4607" max="4607" width="11.7109375" style="187" customWidth="1"/>
    <col min="4608" max="4610" width="15.7109375" style="187" customWidth="1"/>
    <col min="4611" max="4611" width="30.7109375" style="187" customWidth="1"/>
    <col min="4612" max="4612" width="13.7109375" style="187" customWidth="1"/>
    <col min="4613" max="4613" width="20.140625" style="187" customWidth="1"/>
    <col min="4614" max="4614" width="17.28515625" style="187" customWidth="1"/>
    <col min="4615" max="4615" width="17.7109375" style="187" customWidth="1"/>
    <col min="4616" max="4616" width="0" style="187" hidden="1" customWidth="1"/>
    <col min="4617" max="4859" width="9.140625" style="187"/>
    <col min="4860" max="4860" width="7.5703125" style="187" customWidth="1"/>
    <col min="4861" max="4861" width="37.7109375" style="187" customWidth="1"/>
    <col min="4862" max="4862" width="15.7109375" style="187" customWidth="1"/>
    <col min="4863" max="4863" width="11.7109375" style="187" customWidth="1"/>
    <col min="4864" max="4866" width="15.7109375" style="187" customWidth="1"/>
    <col min="4867" max="4867" width="30.7109375" style="187" customWidth="1"/>
    <col min="4868" max="4868" width="13.7109375" style="187" customWidth="1"/>
    <col min="4869" max="4869" width="20.140625" style="187" customWidth="1"/>
    <col min="4870" max="4870" width="17.28515625" style="187" customWidth="1"/>
    <col min="4871" max="4871" width="17.7109375" style="187" customWidth="1"/>
    <col min="4872" max="4872" width="0" style="187" hidden="1" customWidth="1"/>
    <col min="4873" max="5115" width="9.140625" style="187"/>
    <col min="5116" max="5116" width="7.5703125" style="187" customWidth="1"/>
    <col min="5117" max="5117" width="37.7109375" style="187" customWidth="1"/>
    <col min="5118" max="5118" width="15.7109375" style="187" customWidth="1"/>
    <col min="5119" max="5119" width="11.7109375" style="187" customWidth="1"/>
    <col min="5120" max="5122" width="15.7109375" style="187" customWidth="1"/>
    <col min="5123" max="5123" width="30.7109375" style="187" customWidth="1"/>
    <col min="5124" max="5124" width="13.7109375" style="187" customWidth="1"/>
    <col min="5125" max="5125" width="20.140625" style="187" customWidth="1"/>
    <col min="5126" max="5126" width="17.28515625" style="187" customWidth="1"/>
    <col min="5127" max="5127" width="17.7109375" style="187" customWidth="1"/>
    <col min="5128" max="5128" width="0" style="187" hidden="1" customWidth="1"/>
    <col min="5129" max="5371" width="9.140625" style="187"/>
    <col min="5372" max="5372" width="7.5703125" style="187" customWidth="1"/>
    <col min="5373" max="5373" width="37.7109375" style="187" customWidth="1"/>
    <col min="5374" max="5374" width="15.7109375" style="187" customWidth="1"/>
    <col min="5375" max="5375" width="11.7109375" style="187" customWidth="1"/>
    <col min="5376" max="5378" width="15.7109375" style="187" customWidth="1"/>
    <col min="5379" max="5379" width="30.7109375" style="187" customWidth="1"/>
    <col min="5380" max="5380" width="13.7109375" style="187" customWidth="1"/>
    <col min="5381" max="5381" width="20.140625" style="187" customWidth="1"/>
    <col min="5382" max="5382" width="17.28515625" style="187" customWidth="1"/>
    <col min="5383" max="5383" width="17.7109375" style="187" customWidth="1"/>
    <col min="5384" max="5384" width="0" style="187" hidden="1" customWidth="1"/>
    <col min="5385" max="5627" width="9.140625" style="187"/>
    <col min="5628" max="5628" width="7.5703125" style="187" customWidth="1"/>
    <col min="5629" max="5629" width="37.7109375" style="187" customWidth="1"/>
    <col min="5630" max="5630" width="15.7109375" style="187" customWidth="1"/>
    <col min="5631" max="5631" width="11.7109375" style="187" customWidth="1"/>
    <col min="5632" max="5634" width="15.7109375" style="187" customWidth="1"/>
    <col min="5635" max="5635" width="30.7109375" style="187" customWidth="1"/>
    <col min="5636" max="5636" width="13.7109375" style="187" customWidth="1"/>
    <col min="5637" max="5637" width="20.140625" style="187" customWidth="1"/>
    <col min="5638" max="5638" width="17.28515625" style="187" customWidth="1"/>
    <col min="5639" max="5639" width="17.7109375" style="187" customWidth="1"/>
    <col min="5640" max="5640" width="0" style="187" hidden="1" customWidth="1"/>
    <col min="5641" max="5883" width="9.140625" style="187"/>
    <col min="5884" max="5884" width="7.5703125" style="187" customWidth="1"/>
    <col min="5885" max="5885" width="37.7109375" style="187" customWidth="1"/>
    <col min="5886" max="5886" width="15.7109375" style="187" customWidth="1"/>
    <col min="5887" max="5887" width="11.7109375" style="187" customWidth="1"/>
    <col min="5888" max="5890" width="15.7109375" style="187" customWidth="1"/>
    <col min="5891" max="5891" width="30.7109375" style="187" customWidth="1"/>
    <col min="5892" max="5892" width="13.7109375" style="187" customWidth="1"/>
    <col min="5893" max="5893" width="20.140625" style="187" customWidth="1"/>
    <col min="5894" max="5894" width="17.28515625" style="187" customWidth="1"/>
    <col min="5895" max="5895" width="17.7109375" style="187" customWidth="1"/>
    <col min="5896" max="5896" width="0" style="187" hidden="1" customWidth="1"/>
    <col min="5897" max="6139" width="9.140625" style="187"/>
    <col min="6140" max="6140" width="7.5703125" style="187" customWidth="1"/>
    <col min="6141" max="6141" width="37.7109375" style="187" customWidth="1"/>
    <col min="6142" max="6142" width="15.7109375" style="187" customWidth="1"/>
    <col min="6143" max="6143" width="11.7109375" style="187" customWidth="1"/>
    <col min="6144" max="6146" width="15.7109375" style="187" customWidth="1"/>
    <col min="6147" max="6147" width="30.7109375" style="187" customWidth="1"/>
    <col min="6148" max="6148" width="13.7109375" style="187" customWidth="1"/>
    <col min="6149" max="6149" width="20.140625" style="187" customWidth="1"/>
    <col min="6150" max="6150" width="17.28515625" style="187" customWidth="1"/>
    <col min="6151" max="6151" width="17.7109375" style="187" customWidth="1"/>
    <col min="6152" max="6152" width="0" style="187" hidden="1" customWidth="1"/>
    <col min="6153" max="6395" width="9.140625" style="187"/>
    <col min="6396" max="6396" width="7.5703125" style="187" customWidth="1"/>
    <col min="6397" max="6397" width="37.7109375" style="187" customWidth="1"/>
    <col min="6398" max="6398" width="15.7109375" style="187" customWidth="1"/>
    <col min="6399" max="6399" width="11.7109375" style="187" customWidth="1"/>
    <col min="6400" max="6402" width="15.7109375" style="187" customWidth="1"/>
    <col min="6403" max="6403" width="30.7109375" style="187" customWidth="1"/>
    <col min="6404" max="6404" width="13.7109375" style="187" customWidth="1"/>
    <col min="6405" max="6405" width="20.140625" style="187" customWidth="1"/>
    <col min="6406" max="6406" width="17.28515625" style="187" customWidth="1"/>
    <col min="6407" max="6407" width="17.7109375" style="187" customWidth="1"/>
    <col min="6408" max="6408" width="0" style="187" hidden="1" customWidth="1"/>
    <col min="6409" max="6651" width="9.140625" style="187"/>
    <col min="6652" max="6652" width="7.5703125" style="187" customWidth="1"/>
    <col min="6653" max="6653" width="37.7109375" style="187" customWidth="1"/>
    <col min="6654" max="6654" width="15.7109375" style="187" customWidth="1"/>
    <col min="6655" max="6655" width="11.7109375" style="187" customWidth="1"/>
    <col min="6656" max="6658" width="15.7109375" style="187" customWidth="1"/>
    <col min="6659" max="6659" width="30.7109375" style="187" customWidth="1"/>
    <col min="6660" max="6660" width="13.7109375" style="187" customWidth="1"/>
    <col min="6661" max="6661" width="20.140625" style="187" customWidth="1"/>
    <col min="6662" max="6662" width="17.28515625" style="187" customWidth="1"/>
    <col min="6663" max="6663" width="17.7109375" style="187" customWidth="1"/>
    <col min="6664" max="6664" width="0" style="187" hidden="1" customWidth="1"/>
    <col min="6665" max="6907" width="9.140625" style="187"/>
    <col min="6908" max="6908" width="7.5703125" style="187" customWidth="1"/>
    <col min="6909" max="6909" width="37.7109375" style="187" customWidth="1"/>
    <col min="6910" max="6910" width="15.7109375" style="187" customWidth="1"/>
    <col min="6911" max="6911" width="11.7109375" style="187" customWidth="1"/>
    <col min="6912" max="6914" width="15.7109375" style="187" customWidth="1"/>
    <col min="6915" max="6915" width="30.7109375" style="187" customWidth="1"/>
    <col min="6916" max="6916" width="13.7109375" style="187" customWidth="1"/>
    <col min="6917" max="6917" width="20.140625" style="187" customWidth="1"/>
    <col min="6918" max="6918" width="17.28515625" style="187" customWidth="1"/>
    <col min="6919" max="6919" width="17.7109375" style="187" customWidth="1"/>
    <col min="6920" max="6920" width="0" style="187" hidden="1" customWidth="1"/>
    <col min="6921" max="7163" width="9.140625" style="187"/>
    <col min="7164" max="7164" width="7.5703125" style="187" customWidth="1"/>
    <col min="7165" max="7165" width="37.7109375" style="187" customWidth="1"/>
    <col min="7166" max="7166" width="15.7109375" style="187" customWidth="1"/>
    <col min="7167" max="7167" width="11.7109375" style="187" customWidth="1"/>
    <col min="7168" max="7170" width="15.7109375" style="187" customWidth="1"/>
    <col min="7171" max="7171" width="30.7109375" style="187" customWidth="1"/>
    <col min="7172" max="7172" width="13.7109375" style="187" customWidth="1"/>
    <col min="7173" max="7173" width="20.140625" style="187" customWidth="1"/>
    <col min="7174" max="7174" width="17.28515625" style="187" customWidth="1"/>
    <col min="7175" max="7175" width="17.7109375" style="187" customWidth="1"/>
    <col min="7176" max="7176" width="0" style="187" hidden="1" customWidth="1"/>
    <col min="7177" max="7419" width="9.140625" style="187"/>
    <col min="7420" max="7420" width="7.5703125" style="187" customWidth="1"/>
    <col min="7421" max="7421" width="37.7109375" style="187" customWidth="1"/>
    <col min="7422" max="7422" width="15.7109375" style="187" customWidth="1"/>
    <col min="7423" max="7423" width="11.7109375" style="187" customWidth="1"/>
    <col min="7424" max="7426" width="15.7109375" style="187" customWidth="1"/>
    <col min="7427" max="7427" width="30.7109375" style="187" customWidth="1"/>
    <col min="7428" max="7428" width="13.7109375" style="187" customWidth="1"/>
    <col min="7429" max="7429" width="20.140625" style="187" customWidth="1"/>
    <col min="7430" max="7430" width="17.28515625" style="187" customWidth="1"/>
    <col min="7431" max="7431" width="17.7109375" style="187" customWidth="1"/>
    <col min="7432" max="7432" width="0" style="187" hidden="1" customWidth="1"/>
    <col min="7433" max="7675" width="9.140625" style="187"/>
    <col min="7676" max="7676" width="7.5703125" style="187" customWidth="1"/>
    <col min="7677" max="7677" width="37.7109375" style="187" customWidth="1"/>
    <col min="7678" max="7678" width="15.7109375" style="187" customWidth="1"/>
    <col min="7679" max="7679" width="11.7109375" style="187" customWidth="1"/>
    <col min="7680" max="7682" width="15.7109375" style="187" customWidth="1"/>
    <col min="7683" max="7683" width="30.7109375" style="187" customWidth="1"/>
    <col min="7684" max="7684" width="13.7109375" style="187" customWidth="1"/>
    <col min="7685" max="7685" width="20.140625" style="187" customWidth="1"/>
    <col min="7686" max="7686" width="17.28515625" style="187" customWidth="1"/>
    <col min="7687" max="7687" width="17.7109375" style="187" customWidth="1"/>
    <col min="7688" max="7688" width="0" style="187" hidden="1" customWidth="1"/>
    <col min="7689" max="7931" width="9.140625" style="187"/>
    <col min="7932" max="7932" width="7.5703125" style="187" customWidth="1"/>
    <col min="7933" max="7933" width="37.7109375" style="187" customWidth="1"/>
    <col min="7934" max="7934" width="15.7109375" style="187" customWidth="1"/>
    <col min="7935" max="7935" width="11.7109375" style="187" customWidth="1"/>
    <col min="7936" max="7938" width="15.7109375" style="187" customWidth="1"/>
    <col min="7939" max="7939" width="30.7109375" style="187" customWidth="1"/>
    <col min="7940" max="7940" width="13.7109375" style="187" customWidth="1"/>
    <col min="7941" max="7941" width="20.140625" style="187" customWidth="1"/>
    <col min="7942" max="7942" width="17.28515625" style="187" customWidth="1"/>
    <col min="7943" max="7943" width="17.7109375" style="187" customWidth="1"/>
    <col min="7944" max="7944" width="0" style="187" hidden="1" customWidth="1"/>
    <col min="7945" max="8187" width="9.140625" style="187"/>
    <col min="8188" max="8188" width="7.5703125" style="187" customWidth="1"/>
    <col min="8189" max="8189" width="37.7109375" style="187" customWidth="1"/>
    <col min="8190" max="8190" width="15.7109375" style="187" customWidth="1"/>
    <col min="8191" max="8191" width="11.7109375" style="187" customWidth="1"/>
    <col min="8192" max="8194" width="15.7109375" style="187" customWidth="1"/>
    <col min="8195" max="8195" width="30.7109375" style="187" customWidth="1"/>
    <col min="8196" max="8196" width="13.7109375" style="187" customWidth="1"/>
    <col min="8197" max="8197" width="20.140625" style="187" customWidth="1"/>
    <col min="8198" max="8198" width="17.28515625" style="187" customWidth="1"/>
    <col min="8199" max="8199" width="17.7109375" style="187" customWidth="1"/>
    <col min="8200" max="8200" width="0" style="187" hidden="1" customWidth="1"/>
    <col min="8201" max="8443" width="9.140625" style="187"/>
    <col min="8444" max="8444" width="7.5703125" style="187" customWidth="1"/>
    <col min="8445" max="8445" width="37.7109375" style="187" customWidth="1"/>
    <col min="8446" max="8446" width="15.7109375" style="187" customWidth="1"/>
    <col min="8447" max="8447" width="11.7109375" style="187" customWidth="1"/>
    <col min="8448" max="8450" width="15.7109375" style="187" customWidth="1"/>
    <col min="8451" max="8451" width="30.7109375" style="187" customWidth="1"/>
    <col min="8452" max="8452" width="13.7109375" style="187" customWidth="1"/>
    <col min="8453" max="8453" width="20.140625" style="187" customWidth="1"/>
    <col min="8454" max="8454" width="17.28515625" style="187" customWidth="1"/>
    <col min="8455" max="8455" width="17.7109375" style="187" customWidth="1"/>
    <col min="8456" max="8456" width="0" style="187" hidden="1" customWidth="1"/>
    <col min="8457" max="8699" width="9.140625" style="187"/>
    <col min="8700" max="8700" width="7.5703125" style="187" customWidth="1"/>
    <col min="8701" max="8701" width="37.7109375" style="187" customWidth="1"/>
    <col min="8702" max="8702" width="15.7109375" style="187" customWidth="1"/>
    <col min="8703" max="8703" width="11.7109375" style="187" customWidth="1"/>
    <col min="8704" max="8706" width="15.7109375" style="187" customWidth="1"/>
    <col min="8707" max="8707" width="30.7109375" style="187" customWidth="1"/>
    <col min="8708" max="8708" width="13.7109375" style="187" customWidth="1"/>
    <col min="8709" max="8709" width="20.140625" style="187" customWidth="1"/>
    <col min="8710" max="8710" width="17.28515625" style="187" customWidth="1"/>
    <col min="8711" max="8711" width="17.7109375" style="187" customWidth="1"/>
    <col min="8712" max="8712" width="0" style="187" hidden="1" customWidth="1"/>
    <col min="8713" max="8955" width="9.140625" style="187"/>
    <col min="8956" max="8956" width="7.5703125" style="187" customWidth="1"/>
    <col min="8957" max="8957" width="37.7109375" style="187" customWidth="1"/>
    <col min="8958" max="8958" width="15.7109375" style="187" customWidth="1"/>
    <col min="8959" max="8959" width="11.7109375" style="187" customWidth="1"/>
    <col min="8960" max="8962" width="15.7109375" style="187" customWidth="1"/>
    <col min="8963" max="8963" width="30.7109375" style="187" customWidth="1"/>
    <col min="8964" max="8964" width="13.7109375" style="187" customWidth="1"/>
    <col min="8965" max="8965" width="20.140625" style="187" customWidth="1"/>
    <col min="8966" max="8966" width="17.28515625" style="187" customWidth="1"/>
    <col min="8967" max="8967" width="17.7109375" style="187" customWidth="1"/>
    <col min="8968" max="8968" width="0" style="187" hidden="1" customWidth="1"/>
    <col min="8969" max="9211" width="9.140625" style="187"/>
    <col min="9212" max="9212" width="7.5703125" style="187" customWidth="1"/>
    <col min="9213" max="9213" width="37.7109375" style="187" customWidth="1"/>
    <col min="9214" max="9214" width="15.7109375" style="187" customWidth="1"/>
    <col min="9215" max="9215" width="11.7109375" style="187" customWidth="1"/>
    <col min="9216" max="9218" width="15.7109375" style="187" customWidth="1"/>
    <col min="9219" max="9219" width="30.7109375" style="187" customWidth="1"/>
    <col min="9220" max="9220" width="13.7109375" style="187" customWidth="1"/>
    <col min="9221" max="9221" width="20.140625" style="187" customWidth="1"/>
    <col min="9222" max="9222" width="17.28515625" style="187" customWidth="1"/>
    <col min="9223" max="9223" width="17.7109375" style="187" customWidth="1"/>
    <col min="9224" max="9224" width="0" style="187" hidden="1" customWidth="1"/>
    <col min="9225" max="9467" width="9.140625" style="187"/>
    <col min="9468" max="9468" width="7.5703125" style="187" customWidth="1"/>
    <col min="9469" max="9469" width="37.7109375" style="187" customWidth="1"/>
    <col min="9470" max="9470" width="15.7109375" style="187" customWidth="1"/>
    <col min="9471" max="9471" width="11.7109375" style="187" customWidth="1"/>
    <col min="9472" max="9474" width="15.7109375" style="187" customWidth="1"/>
    <col min="9475" max="9475" width="30.7109375" style="187" customWidth="1"/>
    <col min="9476" max="9476" width="13.7109375" style="187" customWidth="1"/>
    <col min="9477" max="9477" width="20.140625" style="187" customWidth="1"/>
    <col min="9478" max="9478" width="17.28515625" style="187" customWidth="1"/>
    <col min="9479" max="9479" width="17.7109375" style="187" customWidth="1"/>
    <col min="9480" max="9480" width="0" style="187" hidden="1" customWidth="1"/>
    <col min="9481" max="9723" width="9.140625" style="187"/>
    <col min="9724" max="9724" width="7.5703125" style="187" customWidth="1"/>
    <col min="9725" max="9725" width="37.7109375" style="187" customWidth="1"/>
    <col min="9726" max="9726" width="15.7109375" style="187" customWidth="1"/>
    <col min="9727" max="9727" width="11.7109375" style="187" customWidth="1"/>
    <col min="9728" max="9730" width="15.7109375" style="187" customWidth="1"/>
    <col min="9731" max="9731" width="30.7109375" style="187" customWidth="1"/>
    <col min="9732" max="9732" width="13.7109375" style="187" customWidth="1"/>
    <col min="9733" max="9733" width="20.140625" style="187" customWidth="1"/>
    <col min="9734" max="9734" width="17.28515625" style="187" customWidth="1"/>
    <col min="9735" max="9735" width="17.7109375" style="187" customWidth="1"/>
    <col min="9736" max="9736" width="0" style="187" hidden="1" customWidth="1"/>
    <col min="9737" max="9979" width="9.140625" style="187"/>
    <col min="9980" max="9980" width="7.5703125" style="187" customWidth="1"/>
    <col min="9981" max="9981" width="37.7109375" style="187" customWidth="1"/>
    <col min="9982" max="9982" width="15.7109375" style="187" customWidth="1"/>
    <col min="9983" max="9983" width="11.7109375" style="187" customWidth="1"/>
    <col min="9984" max="9986" width="15.7109375" style="187" customWidth="1"/>
    <col min="9987" max="9987" width="30.7109375" style="187" customWidth="1"/>
    <col min="9988" max="9988" width="13.7109375" style="187" customWidth="1"/>
    <col min="9989" max="9989" width="20.140625" style="187" customWidth="1"/>
    <col min="9990" max="9990" width="17.28515625" style="187" customWidth="1"/>
    <col min="9991" max="9991" width="17.7109375" style="187" customWidth="1"/>
    <col min="9992" max="9992" width="0" style="187" hidden="1" customWidth="1"/>
    <col min="9993" max="10235" width="9.140625" style="187"/>
    <col min="10236" max="10236" width="7.5703125" style="187" customWidth="1"/>
    <col min="10237" max="10237" width="37.7109375" style="187" customWidth="1"/>
    <col min="10238" max="10238" width="15.7109375" style="187" customWidth="1"/>
    <col min="10239" max="10239" width="11.7109375" style="187" customWidth="1"/>
    <col min="10240" max="10242" width="15.7109375" style="187" customWidth="1"/>
    <col min="10243" max="10243" width="30.7109375" style="187" customWidth="1"/>
    <col min="10244" max="10244" width="13.7109375" style="187" customWidth="1"/>
    <col min="10245" max="10245" width="20.140625" style="187" customWidth="1"/>
    <col min="10246" max="10246" width="17.28515625" style="187" customWidth="1"/>
    <col min="10247" max="10247" width="17.7109375" style="187" customWidth="1"/>
    <col min="10248" max="10248" width="0" style="187" hidden="1" customWidth="1"/>
    <col min="10249" max="10491" width="9.140625" style="187"/>
    <col min="10492" max="10492" width="7.5703125" style="187" customWidth="1"/>
    <col min="10493" max="10493" width="37.7109375" style="187" customWidth="1"/>
    <col min="10494" max="10494" width="15.7109375" style="187" customWidth="1"/>
    <col min="10495" max="10495" width="11.7109375" style="187" customWidth="1"/>
    <col min="10496" max="10498" width="15.7109375" style="187" customWidth="1"/>
    <col min="10499" max="10499" width="30.7109375" style="187" customWidth="1"/>
    <col min="10500" max="10500" width="13.7109375" style="187" customWidth="1"/>
    <col min="10501" max="10501" width="20.140625" style="187" customWidth="1"/>
    <col min="10502" max="10502" width="17.28515625" style="187" customWidth="1"/>
    <col min="10503" max="10503" width="17.7109375" style="187" customWidth="1"/>
    <col min="10504" max="10504" width="0" style="187" hidden="1" customWidth="1"/>
    <col min="10505" max="10747" width="9.140625" style="187"/>
    <col min="10748" max="10748" width="7.5703125" style="187" customWidth="1"/>
    <col min="10749" max="10749" width="37.7109375" style="187" customWidth="1"/>
    <col min="10750" max="10750" width="15.7109375" style="187" customWidth="1"/>
    <col min="10751" max="10751" width="11.7109375" style="187" customWidth="1"/>
    <col min="10752" max="10754" width="15.7109375" style="187" customWidth="1"/>
    <col min="10755" max="10755" width="30.7109375" style="187" customWidth="1"/>
    <col min="10756" max="10756" width="13.7109375" style="187" customWidth="1"/>
    <col min="10757" max="10757" width="20.140625" style="187" customWidth="1"/>
    <col min="10758" max="10758" width="17.28515625" style="187" customWidth="1"/>
    <col min="10759" max="10759" width="17.7109375" style="187" customWidth="1"/>
    <col min="10760" max="10760" width="0" style="187" hidden="1" customWidth="1"/>
    <col min="10761" max="11003" width="9.140625" style="187"/>
    <col min="11004" max="11004" width="7.5703125" style="187" customWidth="1"/>
    <col min="11005" max="11005" width="37.7109375" style="187" customWidth="1"/>
    <col min="11006" max="11006" width="15.7109375" style="187" customWidth="1"/>
    <col min="11007" max="11007" width="11.7109375" style="187" customWidth="1"/>
    <col min="11008" max="11010" width="15.7109375" style="187" customWidth="1"/>
    <col min="11011" max="11011" width="30.7109375" style="187" customWidth="1"/>
    <col min="11012" max="11012" width="13.7109375" style="187" customWidth="1"/>
    <col min="11013" max="11013" width="20.140625" style="187" customWidth="1"/>
    <col min="11014" max="11014" width="17.28515625" style="187" customWidth="1"/>
    <col min="11015" max="11015" width="17.7109375" style="187" customWidth="1"/>
    <col min="11016" max="11016" width="0" style="187" hidden="1" customWidth="1"/>
    <col min="11017" max="11259" width="9.140625" style="187"/>
    <col min="11260" max="11260" width="7.5703125" style="187" customWidth="1"/>
    <col min="11261" max="11261" width="37.7109375" style="187" customWidth="1"/>
    <col min="11262" max="11262" width="15.7109375" style="187" customWidth="1"/>
    <col min="11263" max="11263" width="11.7109375" style="187" customWidth="1"/>
    <col min="11264" max="11266" width="15.7109375" style="187" customWidth="1"/>
    <col min="11267" max="11267" width="30.7109375" style="187" customWidth="1"/>
    <col min="11268" max="11268" width="13.7109375" style="187" customWidth="1"/>
    <col min="11269" max="11269" width="20.140625" style="187" customWidth="1"/>
    <col min="11270" max="11270" width="17.28515625" style="187" customWidth="1"/>
    <col min="11271" max="11271" width="17.7109375" style="187" customWidth="1"/>
    <col min="11272" max="11272" width="0" style="187" hidden="1" customWidth="1"/>
    <col min="11273" max="11515" width="9.140625" style="187"/>
    <col min="11516" max="11516" width="7.5703125" style="187" customWidth="1"/>
    <col min="11517" max="11517" width="37.7109375" style="187" customWidth="1"/>
    <col min="11518" max="11518" width="15.7109375" style="187" customWidth="1"/>
    <col min="11519" max="11519" width="11.7109375" style="187" customWidth="1"/>
    <col min="11520" max="11522" width="15.7109375" style="187" customWidth="1"/>
    <col min="11523" max="11523" width="30.7109375" style="187" customWidth="1"/>
    <col min="11524" max="11524" width="13.7109375" style="187" customWidth="1"/>
    <col min="11525" max="11525" width="20.140625" style="187" customWidth="1"/>
    <col min="11526" max="11526" width="17.28515625" style="187" customWidth="1"/>
    <col min="11527" max="11527" width="17.7109375" style="187" customWidth="1"/>
    <col min="11528" max="11528" width="0" style="187" hidden="1" customWidth="1"/>
    <col min="11529" max="11771" width="9.140625" style="187"/>
    <col min="11772" max="11772" width="7.5703125" style="187" customWidth="1"/>
    <col min="11773" max="11773" width="37.7109375" style="187" customWidth="1"/>
    <col min="11774" max="11774" width="15.7109375" style="187" customWidth="1"/>
    <col min="11775" max="11775" width="11.7109375" style="187" customWidth="1"/>
    <col min="11776" max="11778" width="15.7109375" style="187" customWidth="1"/>
    <col min="11779" max="11779" width="30.7109375" style="187" customWidth="1"/>
    <col min="11780" max="11780" width="13.7109375" style="187" customWidth="1"/>
    <col min="11781" max="11781" width="20.140625" style="187" customWidth="1"/>
    <col min="11782" max="11782" width="17.28515625" style="187" customWidth="1"/>
    <col min="11783" max="11783" width="17.7109375" style="187" customWidth="1"/>
    <col min="11784" max="11784" width="0" style="187" hidden="1" customWidth="1"/>
    <col min="11785" max="12027" width="9.140625" style="187"/>
    <col min="12028" max="12028" width="7.5703125" style="187" customWidth="1"/>
    <col min="12029" max="12029" width="37.7109375" style="187" customWidth="1"/>
    <col min="12030" max="12030" width="15.7109375" style="187" customWidth="1"/>
    <col min="12031" max="12031" width="11.7109375" style="187" customWidth="1"/>
    <col min="12032" max="12034" width="15.7109375" style="187" customWidth="1"/>
    <col min="12035" max="12035" width="30.7109375" style="187" customWidth="1"/>
    <col min="12036" max="12036" width="13.7109375" style="187" customWidth="1"/>
    <col min="12037" max="12037" width="20.140625" style="187" customWidth="1"/>
    <col min="12038" max="12038" width="17.28515625" style="187" customWidth="1"/>
    <col min="12039" max="12039" width="17.7109375" style="187" customWidth="1"/>
    <col min="12040" max="12040" width="0" style="187" hidden="1" customWidth="1"/>
    <col min="12041" max="12283" width="9.140625" style="187"/>
    <col min="12284" max="12284" width="7.5703125" style="187" customWidth="1"/>
    <col min="12285" max="12285" width="37.7109375" style="187" customWidth="1"/>
    <col min="12286" max="12286" width="15.7109375" style="187" customWidth="1"/>
    <col min="12287" max="12287" width="11.7109375" style="187" customWidth="1"/>
    <col min="12288" max="12290" width="15.7109375" style="187" customWidth="1"/>
    <col min="12291" max="12291" width="30.7109375" style="187" customWidth="1"/>
    <col min="12292" max="12292" width="13.7109375" style="187" customWidth="1"/>
    <col min="12293" max="12293" width="20.140625" style="187" customWidth="1"/>
    <col min="12294" max="12294" width="17.28515625" style="187" customWidth="1"/>
    <col min="12295" max="12295" width="17.7109375" style="187" customWidth="1"/>
    <col min="12296" max="12296" width="0" style="187" hidden="1" customWidth="1"/>
    <col min="12297" max="12539" width="9.140625" style="187"/>
    <col min="12540" max="12540" width="7.5703125" style="187" customWidth="1"/>
    <col min="12541" max="12541" width="37.7109375" style="187" customWidth="1"/>
    <col min="12542" max="12542" width="15.7109375" style="187" customWidth="1"/>
    <col min="12543" max="12543" width="11.7109375" style="187" customWidth="1"/>
    <col min="12544" max="12546" width="15.7109375" style="187" customWidth="1"/>
    <col min="12547" max="12547" width="30.7109375" style="187" customWidth="1"/>
    <col min="12548" max="12548" width="13.7109375" style="187" customWidth="1"/>
    <col min="12549" max="12549" width="20.140625" style="187" customWidth="1"/>
    <col min="12550" max="12550" width="17.28515625" style="187" customWidth="1"/>
    <col min="12551" max="12551" width="17.7109375" style="187" customWidth="1"/>
    <col min="12552" max="12552" width="0" style="187" hidden="1" customWidth="1"/>
    <col min="12553" max="12795" width="9.140625" style="187"/>
    <col min="12796" max="12796" width="7.5703125" style="187" customWidth="1"/>
    <col min="12797" max="12797" width="37.7109375" style="187" customWidth="1"/>
    <col min="12798" max="12798" width="15.7109375" style="187" customWidth="1"/>
    <col min="12799" max="12799" width="11.7109375" style="187" customWidth="1"/>
    <col min="12800" max="12802" width="15.7109375" style="187" customWidth="1"/>
    <col min="12803" max="12803" width="30.7109375" style="187" customWidth="1"/>
    <col min="12804" max="12804" width="13.7109375" style="187" customWidth="1"/>
    <col min="12805" max="12805" width="20.140625" style="187" customWidth="1"/>
    <col min="12806" max="12806" width="17.28515625" style="187" customWidth="1"/>
    <col min="12807" max="12807" width="17.7109375" style="187" customWidth="1"/>
    <col min="12808" max="12808" width="0" style="187" hidden="1" customWidth="1"/>
    <col min="12809" max="13051" width="9.140625" style="187"/>
    <col min="13052" max="13052" width="7.5703125" style="187" customWidth="1"/>
    <col min="13053" max="13053" width="37.7109375" style="187" customWidth="1"/>
    <col min="13054" max="13054" width="15.7109375" style="187" customWidth="1"/>
    <col min="13055" max="13055" width="11.7109375" style="187" customWidth="1"/>
    <col min="13056" max="13058" width="15.7109375" style="187" customWidth="1"/>
    <col min="13059" max="13059" width="30.7109375" style="187" customWidth="1"/>
    <col min="13060" max="13060" width="13.7109375" style="187" customWidth="1"/>
    <col min="13061" max="13061" width="20.140625" style="187" customWidth="1"/>
    <col min="13062" max="13062" width="17.28515625" style="187" customWidth="1"/>
    <col min="13063" max="13063" width="17.7109375" style="187" customWidth="1"/>
    <col min="13064" max="13064" width="0" style="187" hidden="1" customWidth="1"/>
    <col min="13065" max="13307" width="9.140625" style="187"/>
    <col min="13308" max="13308" width="7.5703125" style="187" customWidth="1"/>
    <col min="13309" max="13309" width="37.7109375" style="187" customWidth="1"/>
    <col min="13310" max="13310" width="15.7109375" style="187" customWidth="1"/>
    <col min="13311" max="13311" width="11.7109375" style="187" customWidth="1"/>
    <col min="13312" max="13314" width="15.7109375" style="187" customWidth="1"/>
    <col min="13315" max="13315" width="30.7109375" style="187" customWidth="1"/>
    <col min="13316" max="13316" width="13.7109375" style="187" customWidth="1"/>
    <col min="13317" max="13317" width="20.140625" style="187" customWidth="1"/>
    <col min="13318" max="13318" width="17.28515625" style="187" customWidth="1"/>
    <col min="13319" max="13319" width="17.7109375" style="187" customWidth="1"/>
    <col min="13320" max="13320" width="0" style="187" hidden="1" customWidth="1"/>
    <col min="13321" max="13563" width="9.140625" style="187"/>
    <col min="13564" max="13564" width="7.5703125" style="187" customWidth="1"/>
    <col min="13565" max="13565" width="37.7109375" style="187" customWidth="1"/>
    <col min="13566" max="13566" width="15.7109375" style="187" customWidth="1"/>
    <col min="13567" max="13567" width="11.7109375" style="187" customWidth="1"/>
    <col min="13568" max="13570" width="15.7109375" style="187" customWidth="1"/>
    <col min="13571" max="13571" width="30.7109375" style="187" customWidth="1"/>
    <col min="13572" max="13572" width="13.7109375" style="187" customWidth="1"/>
    <col min="13573" max="13573" width="20.140625" style="187" customWidth="1"/>
    <col min="13574" max="13574" width="17.28515625" style="187" customWidth="1"/>
    <col min="13575" max="13575" width="17.7109375" style="187" customWidth="1"/>
    <col min="13576" max="13576" width="0" style="187" hidden="1" customWidth="1"/>
    <col min="13577" max="13819" width="9.140625" style="187"/>
    <col min="13820" max="13820" width="7.5703125" style="187" customWidth="1"/>
    <col min="13821" max="13821" width="37.7109375" style="187" customWidth="1"/>
    <col min="13822" max="13822" width="15.7109375" style="187" customWidth="1"/>
    <col min="13823" max="13823" width="11.7109375" style="187" customWidth="1"/>
    <col min="13824" max="13826" width="15.7109375" style="187" customWidth="1"/>
    <col min="13827" max="13827" width="30.7109375" style="187" customWidth="1"/>
    <col min="13828" max="13828" width="13.7109375" style="187" customWidth="1"/>
    <col min="13829" max="13829" width="20.140625" style="187" customWidth="1"/>
    <col min="13830" max="13830" width="17.28515625" style="187" customWidth="1"/>
    <col min="13831" max="13831" width="17.7109375" style="187" customWidth="1"/>
    <col min="13832" max="13832" width="0" style="187" hidden="1" customWidth="1"/>
    <col min="13833" max="14075" width="9.140625" style="187"/>
    <col min="14076" max="14076" width="7.5703125" style="187" customWidth="1"/>
    <col min="14077" max="14077" width="37.7109375" style="187" customWidth="1"/>
    <col min="14078" max="14078" width="15.7109375" style="187" customWidth="1"/>
    <col min="14079" max="14079" width="11.7109375" style="187" customWidth="1"/>
    <col min="14080" max="14082" width="15.7109375" style="187" customWidth="1"/>
    <col min="14083" max="14083" width="30.7109375" style="187" customWidth="1"/>
    <col min="14084" max="14084" width="13.7109375" style="187" customWidth="1"/>
    <col min="14085" max="14085" width="20.140625" style="187" customWidth="1"/>
    <col min="14086" max="14086" width="17.28515625" style="187" customWidth="1"/>
    <col min="14087" max="14087" width="17.7109375" style="187" customWidth="1"/>
    <col min="14088" max="14088" width="0" style="187" hidden="1" customWidth="1"/>
    <col min="14089" max="14331" width="9.140625" style="187"/>
    <col min="14332" max="14332" width="7.5703125" style="187" customWidth="1"/>
    <col min="14333" max="14333" width="37.7109375" style="187" customWidth="1"/>
    <col min="14334" max="14334" width="15.7109375" style="187" customWidth="1"/>
    <col min="14335" max="14335" width="11.7109375" style="187" customWidth="1"/>
    <col min="14336" max="14338" width="15.7109375" style="187" customWidth="1"/>
    <col min="14339" max="14339" width="30.7109375" style="187" customWidth="1"/>
    <col min="14340" max="14340" width="13.7109375" style="187" customWidth="1"/>
    <col min="14341" max="14341" width="20.140625" style="187" customWidth="1"/>
    <col min="14342" max="14342" width="17.28515625" style="187" customWidth="1"/>
    <col min="14343" max="14343" width="17.7109375" style="187" customWidth="1"/>
    <col min="14344" max="14344" width="0" style="187" hidden="1" customWidth="1"/>
    <col min="14345" max="14587" width="9.140625" style="187"/>
    <col min="14588" max="14588" width="7.5703125" style="187" customWidth="1"/>
    <col min="14589" max="14589" width="37.7109375" style="187" customWidth="1"/>
    <col min="14590" max="14590" width="15.7109375" style="187" customWidth="1"/>
    <col min="14591" max="14591" width="11.7109375" style="187" customWidth="1"/>
    <col min="14592" max="14594" width="15.7109375" style="187" customWidth="1"/>
    <col min="14595" max="14595" width="30.7109375" style="187" customWidth="1"/>
    <col min="14596" max="14596" width="13.7109375" style="187" customWidth="1"/>
    <col min="14597" max="14597" width="20.140625" style="187" customWidth="1"/>
    <col min="14598" max="14598" width="17.28515625" style="187" customWidth="1"/>
    <col min="14599" max="14599" width="17.7109375" style="187" customWidth="1"/>
    <col min="14600" max="14600" width="0" style="187" hidden="1" customWidth="1"/>
    <col min="14601" max="14843" width="9.140625" style="187"/>
    <col min="14844" max="14844" width="7.5703125" style="187" customWidth="1"/>
    <col min="14845" max="14845" width="37.7109375" style="187" customWidth="1"/>
    <col min="14846" max="14846" width="15.7109375" style="187" customWidth="1"/>
    <col min="14847" max="14847" width="11.7109375" style="187" customWidth="1"/>
    <col min="14848" max="14850" width="15.7109375" style="187" customWidth="1"/>
    <col min="14851" max="14851" width="30.7109375" style="187" customWidth="1"/>
    <col min="14852" max="14852" width="13.7109375" style="187" customWidth="1"/>
    <col min="14853" max="14853" width="20.140625" style="187" customWidth="1"/>
    <col min="14854" max="14854" width="17.28515625" style="187" customWidth="1"/>
    <col min="14855" max="14855" width="17.7109375" style="187" customWidth="1"/>
    <col min="14856" max="14856" width="0" style="187" hidden="1" customWidth="1"/>
    <col min="14857" max="15099" width="9.140625" style="187"/>
    <col min="15100" max="15100" width="7.5703125" style="187" customWidth="1"/>
    <col min="15101" max="15101" width="37.7109375" style="187" customWidth="1"/>
    <col min="15102" max="15102" width="15.7109375" style="187" customWidth="1"/>
    <col min="15103" max="15103" width="11.7109375" style="187" customWidth="1"/>
    <col min="15104" max="15106" width="15.7109375" style="187" customWidth="1"/>
    <col min="15107" max="15107" width="30.7109375" style="187" customWidth="1"/>
    <col min="15108" max="15108" width="13.7109375" style="187" customWidth="1"/>
    <col min="15109" max="15109" width="20.140625" style="187" customWidth="1"/>
    <col min="15110" max="15110" width="17.28515625" style="187" customWidth="1"/>
    <col min="15111" max="15111" width="17.7109375" style="187" customWidth="1"/>
    <col min="15112" max="15112" width="0" style="187" hidden="1" customWidth="1"/>
    <col min="15113" max="15355" width="9.140625" style="187"/>
    <col min="15356" max="15356" width="7.5703125" style="187" customWidth="1"/>
    <col min="15357" max="15357" width="37.7109375" style="187" customWidth="1"/>
    <col min="15358" max="15358" width="15.7109375" style="187" customWidth="1"/>
    <col min="15359" max="15359" width="11.7109375" style="187" customWidth="1"/>
    <col min="15360" max="15362" width="15.7109375" style="187" customWidth="1"/>
    <col min="15363" max="15363" width="30.7109375" style="187" customWidth="1"/>
    <col min="15364" max="15364" width="13.7109375" style="187" customWidth="1"/>
    <col min="15365" max="15365" width="20.140625" style="187" customWidth="1"/>
    <col min="15366" max="15366" width="17.28515625" style="187" customWidth="1"/>
    <col min="15367" max="15367" width="17.7109375" style="187" customWidth="1"/>
    <col min="15368" max="15368" width="0" style="187" hidden="1" customWidth="1"/>
    <col min="15369" max="15611" width="9.140625" style="187"/>
    <col min="15612" max="15612" width="7.5703125" style="187" customWidth="1"/>
    <col min="15613" max="15613" width="37.7109375" style="187" customWidth="1"/>
    <col min="15614" max="15614" width="15.7109375" style="187" customWidth="1"/>
    <col min="15615" max="15615" width="11.7109375" style="187" customWidth="1"/>
    <col min="15616" max="15618" width="15.7109375" style="187" customWidth="1"/>
    <col min="15619" max="15619" width="30.7109375" style="187" customWidth="1"/>
    <col min="15620" max="15620" width="13.7109375" style="187" customWidth="1"/>
    <col min="15621" max="15621" width="20.140625" style="187" customWidth="1"/>
    <col min="15622" max="15622" width="17.28515625" style="187" customWidth="1"/>
    <col min="15623" max="15623" width="17.7109375" style="187" customWidth="1"/>
    <col min="15624" max="15624" width="0" style="187" hidden="1" customWidth="1"/>
    <col min="15625" max="15867" width="9.140625" style="187"/>
    <col min="15868" max="15868" width="7.5703125" style="187" customWidth="1"/>
    <col min="15869" max="15869" width="37.7109375" style="187" customWidth="1"/>
    <col min="15870" max="15870" width="15.7109375" style="187" customWidth="1"/>
    <col min="15871" max="15871" width="11.7109375" style="187" customWidth="1"/>
    <col min="15872" max="15874" width="15.7109375" style="187" customWidth="1"/>
    <col min="15875" max="15875" width="30.7109375" style="187" customWidth="1"/>
    <col min="15876" max="15876" width="13.7109375" style="187" customWidth="1"/>
    <col min="15877" max="15877" width="20.140625" style="187" customWidth="1"/>
    <col min="15878" max="15878" width="17.28515625" style="187" customWidth="1"/>
    <col min="15879" max="15879" width="17.7109375" style="187" customWidth="1"/>
    <col min="15880" max="15880" width="0" style="187" hidden="1" customWidth="1"/>
    <col min="15881" max="16123" width="9.140625" style="187"/>
    <col min="16124" max="16124" width="7.5703125" style="187" customWidth="1"/>
    <col min="16125" max="16125" width="37.7109375" style="187" customWidth="1"/>
    <col min="16126" max="16126" width="15.7109375" style="187" customWidth="1"/>
    <col min="16127" max="16127" width="11.7109375" style="187" customWidth="1"/>
    <col min="16128" max="16130" width="15.7109375" style="187" customWidth="1"/>
    <col min="16131" max="16131" width="30.7109375" style="187" customWidth="1"/>
    <col min="16132" max="16132" width="13.7109375" style="187" customWidth="1"/>
    <col min="16133" max="16133" width="20.140625" style="187" customWidth="1"/>
    <col min="16134" max="16134" width="17.28515625" style="187" customWidth="1"/>
    <col min="16135" max="16135" width="17.7109375" style="187" customWidth="1"/>
    <col min="16136" max="16136" width="0" style="187" hidden="1" customWidth="1"/>
    <col min="16137" max="16384" width="9.140625" style="187"/>
  </cols>
  <sheetData>
    <row r="1" spans="1:8" ht="18.75" x14ac:dyDescent="0.3">
      <c r="A1" s="398"/>
      <c r="B1" s="399"/>
      <c r="C1" s="399"/>
      <c r="D1" s="399"/>
      <c r="E1" s="399"/>
      <c r="F1" s="399"/>
      <c r="G1" s="401" t="s">
        <v>1261</v>
      </c>
    </row>
    <row r="2" spans="1:8" ht="27" customHeight="1" x14ac:dyDescent="0.25">
      <c r="A2" s="1872" t="s">
        <v>1262</v>
      </c>
      <c r="B2" s="1872"/>
      <c r="C2" s="1872"/>
      <c r="D2" s="1872"/>
      <c r="E2" s="1872"/>
      <c r="F2" s="1872"/>
      <c r="G2" s="1872"/>
    </row>
    <row r="3" spans="1:8" ht="27.75" customHeight="1" x14ac:dyDescent="0.25">
      <c r="A3" s="1872" t="s">
        <v>307</v>
      </c>
      <c r="B3" s="1872"/>
      <c r="C3" s="1872"/>
      <c r="D3" s="1872"/>
      <c r="E3" s="1872"/>
      <c r="F3" s="1872"/>
      <c r="G3" s="1872"/>
    </row>
    <row r="4" spans="1:8" ht="27" customHeight="1" x14ac:dyDescent="0.25">
      <c r="A4" s="1872" t="s">
        <v>1251</v>
      </c>
      <c r="B4" s="1872"/>
      <c r="C4" s="1872"/>
      <c r="D4" s="1872"/>
      <c r="E4" s="1872"/>
      <c r="F4" s="1872"/>
      <c r="G4" s="1872"/>
    </row>
    <row r="5" spans="1:8" ht="128.25" customHeight="1" x14ac:dyDescent="0.25">
      <c r="A5" s="454" t="s">
        <v>1</v>
      </c>
      <c r="B5" s="454" t="s">
        <v>1263</v>
      </c>
      <c r="C5" s="454" t="s">
        <v>1264</v>
      </c>
      <c r="D5" s="454" t="s">
        <v>1265</v>
      </c>
      <c r="E5" s="454" t="s">
        <v>1394</v>
      </c>
      <c r="F5" s="454" t="s">
        <v>1266</v>
      </c>
      <c r="G5" s="454" t="s">
        <v>1267</v>
      </c>
    </row>
    <row r="6" spans="1:8" ht="21" customHeight="1" x14ac:dyDescent="0.25">
      <c r="A6" s="403">
        <v>1</v>
      </c>
      <c r="B6" s="403">
        <v>2</v>
      </c>
      <c r="C6" s="403">
        <v>3</v>
      </c>
      <c r="D6" s="403">
        <v>4</v>
      </c>
      <c r="E6" s="403">
        <v>5</v>
      </c>
      <c r="F6" s="403">
        <v>6</v>
      </c>
      <c r="G6" s="403">
        <v>7</v>
      </c>
    </row>
    <row r="7" spans="1:8" ht="24.75" customHeight="1" x14ac:dyDescent="0.25">
      <c r="A7" s="1844" t="s">
        <v>308</v>
      </c>
      <c r="B7" s="1844"/>
      <c r="C7" s="1844"/>
      <c r="D7" s="1844"/>
      <c r="E7" s="1844"/>
      <c r="F7" s="1844"/>
      <c r="G7" s="1844"/>
    </row>
    <row r="8" spans="1:8" s="194" customFormat="1" ht="46.5" customHeight="1" x14ac:dyDescent="0.25">
      <c r="A8" s="583" t="s">
        <v>25</v>
      </c>
      <c r="B8" s="584" t="s">
        <v>1285</v>
      </c>
      <c r="C8" s="583" t="s">
        <v>1268</v>
      </c>
      <c r="D8" s="585">
        <v>0</v>
      </c>
      <c r="E8" s="585">
        <v>0</v>
      </c>
      <c r="F8" s="585">
        <v>0</v>
      </c>
      <c r="G8" s="586" t="s">
        <v>1305</v>
      </c>
      <c r="H8" s="194" t="e">
        <f>F8/E8</f>
        <v>#DIV/0!</v>
      </c>
    </row>
    <row r="9" spans="1:8" s="194" customFormat="1" ht="56.25" x14ac:dyDescent="0.25">
      <c r="A9" s="583" t="s">
        <v>35</v>
      </c>
      <c r="B9" s="584" t="s">
        <v>1286</v>
      </c>
      <c r="C9" s="583" t="s">
        <v>1268</v>
      </c>
      <c r="D9" s="585">
        <v>100</v>
      </c>
      <c r="E9" s="585">
        <v>100</v>
      </c>
      <c r="F9" s="585">
        <v>100</v>
      </c>
      <c r="G9" s="587" t="s">
        <v>1270</v>
      </c>
      <c r="H9" s="194">
        <f t="shared" ref="H9:H12" si="0">F9/E9</f>
        <v>1</v>
      </c>
    </row>
    <row r="10" spans="1:8" s="194" customFormat="1" ht="60.75" customHeight="1" x14ac:dyDescent="0.25">
      <c r="A10" s="583" t="s">
        <v>36</v>
      </c>
      <c r="B10" s="584" t="s">
        <v>1287</v>
      </c>
      <c r="C10" s="583" t="s">
        <v>1269</v>
      </c>
      <c r="D10" s="585">
        <v>100</v>
      </c>
      <c r="E10" s="585">
        <v>100</v>
      </c>
      <c r="F10" s="585">
        <v>100</v>
      </c>
      <c r="G10" s="586" t="s">
        <v>1270</v>
      </c>
      <c r="H10" s="194">
        <v>0</v>
      </c>
    </row>
    <row r="11" spans="1:8" s="194" customFormat="1" ht="77.25" customHeight="1" x14ac:dyDescent="0.25">
      <c r="A11" s="583" t="s">
        <v>62</v>
      </c>
      <c r="B11" s="584" t="s">
        <v>1288</v>
      </c>
      <c r="C11" s="583" t="s">
        <v>1269</v>
      </c>
      <c r="D11" s="588">
        <v>107.4</v>
      </c>
      <c r="E11" s="588">
        <v>101.6</v>
      </c>
      <c r="F11" s="588">
        <v>108.3</v>
      </c>
      <c r="G11" s="586" t="s">
        <v>1310</v>
      </c>
      <c r="H11" s="194" t="e">
        <f>#REF!/E11</f>
        <v>#REF!</v>
      </c>
    </row>
    <row r="12" spans="1:8" s="194" customFormat="1" ht="169.5" customHeight="1" x14ac:dyDescent="0.25">
      <c r="A12" s="583" t="s">
        <v>71</v>
      </c>
      <c r="B12" s="584" t="s">
        <v>1289</v>
      </c>
      <c r="C12" s="583" t="s">
        <v>1269</v>
      </c>
      <c r="D12" s="585">
        <v>0</v>
      </c>
      <c r="E12" s="585">
        <v>0</v>
      </c>
      <c r="F12" s="585">
        <v>0</v>
      </c>
      <c r="G12" s="586" t="s">
        <v>1305</v>
      </c>
      <c r="H12" s="194" t="e">
        <f t="shared" si="0"/>
        <v>#DIV/0!</v>
      </c>
    </row>
    <row r="13" spans="1:8" s="194" customFormat="1" ht="84" customHeight="1" x14ac:dyDescent="0.25">
      <c r="A13" s="583" t="s">
        <v>521</v>
      </c>
      <c r="B13" s="587" t="s">
        <v>1272</v>
      </c>
      <c r="C13" s="583" t="s">
        <v>1269</v>
      </c>
      <c r="D13" s="585">
        <v>0</v>
      </c>
      <c r="E13" s="585">
        <v>5.2</v>
      </c>
      <c r="F13" s="585">
        <v>5.7</v>
      </c>
      <c r="G13" s="586" t="s">
        <v>2479</v>
      </c>
      <c r="H13" s="194">
        <v>0</v>
      </c>
    </row>
    <row r="14" spans="1:8" ht="22.5" customHeight="1" x14ac:dyDescent="0.25">
      <c r="A14" s="2031" t="s">
        <v>320</v>
      </c>
      <c r="B14" s="2031"/>
      <c r="C14" s="2031"/>
      <c r="D14" s="2031"/>
      <c r="E14" s="2031"/>
      <c r="F14" s="2031"/>
      <c r="G14" s="2031"/>
    </row>
    <row r="15" spans="1:8" s="194" customFormat="1" ht="83.25" customHeight="1" x14ac:dyDescent="0.25">
      <c r="A15" s="583" t="s">
        <v>15</v>
      </c>
      <c r="B15" s="584" t="s">
        <v>1290</v>
      </c>
      <c r="C15" s="583" t="s">
        <v>1269</v>
      </c>
      <c r="D15" s="588">
        <v>112.4</v>
      </c>
      <c r="E15" s="588">
        <v>110</v>
      </c>
      <c r="F15" s="590">
        <v>131.4</v>
      </c>
      <c r="G15" s="586" t="s">
        <v>1273</v>
      </c>
      <c r="H15" s="194">
        <v>1</v>
      </c>
    </row>
    <row r="16" spans="1:8" s="194" customFormat="1" ht="111.75" customHeight="1" x14ac:dyDescent="0.25">
      <c r="A16" s="583" t="s">
        <v>28</v>
      </c>
      <c r="B16" s="584" t="s">
        <v>1291</v>
      </c>
      <c r="C16" s="583" t="s">
        <v>1269</v>
      </c>
      <c r="D16" s="588">
        <v>0</v>
      </c>
      <c r="E16" s="588">
        <v>0</v>
      </c>
      <c r="F16" s="588">
        <v>0</v>
      </c>
      <c r="G16" s="587" t="s">
        <v>1305</v>
      </c>
      <c r="H16" s="195" t="e">
        <f t="shared" ref="H16:H24" si="1">F16/E16</f>
        <v>#DIV/0!</v>
      </c>
    </row>
    <row r="17" spans="1:8" s="194" customFormat="1" ht="144.75" hidden="1" customHeight="1" x14ac:dyDescent="0.3">
      <c r="A17" s="583" t="s">
        <v>35</v>
      </c>
      <c r="B17" s="587" t="s">
        <v>1275</v>
      </c>
      <c r="C17" s="583" t="s">
        <v>1274</v>
      </c>
      <c r="D17" s="588">
        <v>0</v>
      </c>
      <c r="E17" s="588">
        <v>0</v>
      </c>
      <c r="F17" s="588">
        <v>0</v>
      </c>
      <c r="G17" s="591"/>
      <c r="H17" s="194" t="e">
        <f t="shared" si="1"/>
        <v>#DIV/0!</v>
      </c>
    </row>
    <row r="18" spans="1:8" s="194" customFormat="1" ht="126.75" customHeight="1" x14ac:dyDescent="0.25">
      <c r="A18" s="583" t="s">
        <v>313</v>
      </c>
      <c r="B18" s="584" t="s">
        <v>1292</v>
      </c>
      <c r="C18" s="583" t="s">
        <v>1274</v>
      </c>
      <c r="D18" s="585">
        <v>1</v>
      </c>
      <c r="E18" s="585">
        <v>0</v>
      </c>
      <c r="F18" s="585">
        <v>0</v>
      </c>
      <c r="G18" s="587" t="s">
        <v>1305</v>
      </c>
      <c r="H18" s="196" t="e">
        <f>F18/E18</f>
        <v>#DIV/0!</v>
      </c>
    </row>
    <row r="19" spans="1:8" s="194" customFormat="1" ht="131.25" customHeight="1" x14ac:dyDescent="0.25">
      <c r="A19" s="583" t="s">
        <v>315</v>
      </c>
      <c r="B19" s="584" t="s">
        <v>1293</v>
      </c>
      <c r="C19" s="583" t="s">
        <v>1308</v>
      </c>
      <c r="D19" s="585">
        <v>1</v>
      </c>
      <c r="E19" s="585">
        <v>1</v>
      </c>
      <c r="F19" s="585">
        <v>1</v>
      </c>
      <c r="G19" s="1730" t="s">
        <v>1306</v>
      </c>
      <c r="H19" s="194">
        <f t="shared" si="1"/>
        <v>1</v>
      </c>
    </row>
    <row r="20" spans="1:8" s="194" customFormat="1" ht="134.25" customHeight="1" x14ac:dyDescent="0.25">
      <c r="A20" s="583" t="s">
        <v>316</v>
      </c>
      <c r="B20" s="584" t="s">
        <v>1294</v>
      </c>
      <c r="C20" s="583" t="s">
        <v>1269</v>
      </c>
      <c r="D20" s="585">
        <v>0.3</v>
      </c>
      <c r="E20" s="585">
        <v>0</v>
      </c>
      <c r="F20" s="585">
        <v>5.97</v>
      </c>
      <c r="G20" s="587" t="s">
        <v>2480</v>
      </c>
      <c r="H20" s="196" t="e">
        <f t="shared" si="1"/>
        <v>#DIV/0!</v>
      </c>
    </row>
    <row r="21" spans="1:8" s="194" customFormat="1" ht="45" customHeight="1" x14ac:dyDescent="0.25">
      <c r="A21" s="592" t="s">
        <v>692</v>
      </c>
      <c r="B21" s="584" t="s">
        <v>1295</v>
      </c>
      <c r="C21" s="583" t="s">
        <v>1268</v>
      </c>
      <c r="D21" s="585">
        <v>0</v>
      </c>
      <c r="E21" s="585">
        <v>0</v>
      </c>
      <c r="F21" s="585">
        <v>0</v>
      </c>
      <c r="G21" s="586" t="s">
        <v>1305</v>
      </c>
      <c r="H21" s="194" t="e">
        <f t="shared" si="1"/>
        <v>#DIV/0!</v>
      </c>
    </row>
    <row r="22" spans="1:8" s="194" customFormat="1" ht="83.25" customHeight="1" x14ac:dyDescent="0.25">
      <c r="A22" s="592" t="s">
        <v>1276</v>
      </c>
      <c r="B22" s="584" t="s">
        <v>1296</v>
      </c>
      <c r="C22" s="583" t="s">
        <v>1269</v>
      </c>
      <c r="D22" s="593">
        <v>35.06</v>
      </c>
      <c r="E22" s="593">
        <v>38.950000000000003</v>
      </c>
      <c r="F22" s="585">
        <v>32.799999999999997</v>
      </c>
      <c r="G22" s="594" t="s">
        <v>1307</v>
      </c>
      <c r="H22" s="194">
        <v>0</v>
      </c>
    </row>
    <row r="23" spans="1:8" s="194" customFormat="1" ht="94.5" customHeight="1" x14ac:dyDescent="0.25">
      <c r="A23" s="583" t="s">
        <v>1277</v>
      </c>
      <c r="B23" s="584" t="s">
        <v>1297</v>
      </c>
      <c r="C23" s="583" t="s">
        <v>1269</v>
      </c>
      <c r="D23" s="585">
        <v>0</v>
      </c>
      <c r="E23" s="585">
        <v>15</v>
      </c>
      <c r="F23" s="585">
        <v>15</v>
      </c>
      <c r="G23" s="1731" t="s">
        <v>2663</v>
      </c>
      <c r="H23" s="195">
        <f t="shared" si="1"/>
        <v>1</v>
      </c>
    </row>
    <row r="24" spans="1:8" s="194" customFormat="1" ht="81.75" customHeight="1" x14ac:dyDescent="0.25">
      <c r="A24" s="592" t="s">
        <v>1279</v>
      </c>
      <c r="B24" s="584" t="s">
        <v>1298</v>
      </c>
      <c r="C24" s="583" t="s">
        <v>1271</v>
      </c>
      <c r="D24" s="585">
        <v>86</v>
      </c>
      <c r="E24" s="585">
        <v>87</v>
      </c>
      <c r="F24" s="585">
        <v>87.3</v>
      </c>
      <c r="G24" s="595" t="s">
        <v>1278</v>
      </c>
      <c r="H24" s="195">
        <f t="shared" si="1"/>
        <v>1.0034482758620689</v>
      </c>
    </row>
    <row r="25" spans="1:8" s="194" customFormat="1" ht="88.5" customHeight="1" x14ac:dyDescent="0.25">
      <c r="A25" s="1792" t="s">
        <v>2660</v>
      </c>
      <c r="B25" s="584" t="s">
        <v>1299</v>
      </c>
      <c r="C25" s="583" t="s">
        <v>1309</v>
      </c>
      <c r="D25" s="585">
        <v>0</v>
      </c>
      <c r="E25" s="585">
        <v>0</v>
      </c>
      <c r="F25" s="585">
        <v>0</v>
      </c>
      <c r="G25" s="587" t="s">
        <v>1305</v>
      </c>
      <c r="H25" s="195"/>
    </row>
    <row r="26" spans="1:8" s="194" customFormat="1" ht="88.5" customHeight="1" x14ac:dyDescent="0.25">
      <c r="A26" s="1792" t="s">
        <v>2661</v>
      </c>
      <c r="B26" s="584" t="s">
        <v>1300</v>
      </c>
      <c r="C26" s="583" t="s">
        <v>1309</v>
      </c>
      <c r="D26" s="596">
        <v>0</v>
      </c>
      <c r="E26" s="596">
        <v>2</v>
      </c>
      <c r="F26" s="596">
        <v>2</v>
      </c>
      <c r="G26" s="586" t="s">
        <v>1311</v>
      </c>
      <c r="H26" s="195"/>
    </row>
    <row r="27" spans="1:8" s="194" customFormat="1" ht="127.5" customHeight="1" x14ac:dyDescent="0.25">
      <c r="A27" s="1792" t="s">
        <v>2662</v>
      </c>
      <c r="B27" s="584" t="s">
        <v>1301</v>
      </c>
      <c r="C27" s="583" t="s">
        <v>1269</v>
      </c>
      <c r="D27" s="585">
        <v>0</v>
      </c>
      <c r="E27" s="585">
        <v>100</v>
      </c>
      <c r="F27" s="585">
        <v>100</v>
      </c>
      <c r="G27" s="586" t="s">
        <v>1312</v>
      </c>
      <c r="H27" s="195"/>
    </row>
    <row r="28" spans="1:8" s="194" customFormat="1" ht="27.75" customHeight="1" x14ac:dyDescent="0.25">
      <c r="A28" s="2032" t="s">
        <v>1280</v>
      </c>
      <c r="B28" s="2032"/>
      <c r="C28" s="2032"/>
      <c r="D28" s="2032"/>
      <c r="E28" s="2032"/>
      <c r="F28" s="2032"/>
      <c r="G28" s="2032"/>
    </row>
    <row r="29" spans="1:8" s="194" customFormat="1" ht="96.75" customHeight="1" x14ac:dyDescent="0.25">
      <c r="A29" s="597" t="s">
        <v>20</v>
      </c>
      <c r="B29" s="598" t="s">
        <v>1302</v>
      </c>
      <c r="C29" s="583" t="s">
        <v>1269</v>
      </c>
      <c r="D29" s="583">
        <v>100</v>
      </c>
      <c r="E29" s="583">
        <v>100</v>
      </c>
      <c r="F29" s="583">
        <v>104.1</v>
      </c>
      <c r="G29" s="586" t="s">
        <v>2481</v>
      </c>
      <c r="H29" s="195">
        <f>F29/E29</f>
        <v>1.0409999999999999</v>
      </c>
    </row>
    <row r="30" spans="1:8" s="194" customFormat="1" ht="75" x14ac:dyDescent="0.25">
      <c r="A30" s="583" t="s">
        <v>298</v>
      </c>
      <c r="B30" s="598" t="s">
        <v>1303</v>
      </c>
      <c r="C30" s="583" t="s">
        <v>1281</v>
      </c>
      <c r="D30" s="583">
        <v>0</v>
      </c>
      <c r="E30" s="583">
        <v>0</v>
      </c>
      <c r="F30" s="583">
        <v>0</v>
      </c>
      <c r="G30" s="587" t="s">
        <v>1305</v>
      </c>
      <c r="H30" s="194" t="e">
        <f t="shared" ref="H30:H33" si="2">F30/E30</f>
        <v>#DIV/0!</v>
      </c>
    </row>
    <row r="31" spans="1:8" s="194" customFormat="1" ht="150" x14ac:dyDescent="0.25">
      <c r="A31" s="583" t="s">
        <v>476</v>
      </c>
      <c r="B31" s="598" t="s">
        <v>1304</v>
      </c>
      <c r="C31" s="583" t="s">
        <v>1282</v>
      </c>
      <c r="D31" s="583">
        <v>0</v>
      </c>
      <c r="E31" s="583">
        <v>0.60599999999999998</v>
      </c>
      <c r="F31" s="599">
        <v>1.2529999999999999</v>
      </c>
      <c r="G31" s="586" t="s">
        <v>2804</v>
      </c>
      <c r="H31" s="195">
        <f t="shared" si="2"/>
        <v>2.0676567656765674</v>
      </c>
    </row>
    <row r="32" spans="1:8" s="194" customFormat="1" ht="129.75" customHeight="1" x14ac:dyDescent="0.25">
      <c r="A32" s="583" t="s">
        <v>481</v>
      </c>
      <c r="B32" s="584" t="s">
        <v>2803</v>
      </c>
      <c r="C32" s="583" t="s">
        <v>1269</v>
      </c>
      <c r="D32" s="583">
        <v>83.2</v>
      </c>
      <c r="E32" s="583">
        <v>83.3</v>
      </c>
      <c r="F32" s="583">
        <v>79.67</v>
      </c>
      <c r="G32" s="586" t="s">
        <v>1313</v>
      </c>
      <c r="H32" s="195">
        <f t="shared" si="2"/>
        <v>0.95642256902761114</v>
      </c>
    </row>
    <row r="33" spans="1:8" s="194" customFormat="1" ht="80.25" customHeight="1" x14ac:dyDescent="0.25">
      <c r="A33" s="583" t="s">
        <v>483</v>
      </c>
      <c r="B33" s="584" t="s">
        <v>1283</v>
      </c>
      <c r="C33" s="583" t="s">
        <v>1269</v>
      </c>
      <c r="D33" s="583">
        <v>25</v>
      </c>
      <c r="E33" s="583">
        <v>36.799999999999997</v>
      </c>
      <c r="F33" s="583">
        <v>36.799999999999997</v>
      </c>
      <c r="G33" s="586" t="s">
        <v>1284</v>
      </c>
      <c r="H33" s="195">
        <f t="shared" si="2"/>
        <v>1</v>
      </c>
    </row>
  </sheetData>
  <mergeCells count="6">
    <mergeCell ref="A14:G14"/>
    <mergeCell ref="A28:G28"/>
    <mergeCell ref="A2:G2"/>
    <mergeCell ref="A3:G3"/>
    <mergeCell ref="A4:G4"/>
    <mergeCell ref="A7:G7"/>
  </mergeCells>
  <pageMargins left="0.78740157480314965" right="0.39370078740157483" top="0.78740157480314965" bottom="0.78740157480314965" header="0.51181102362204722" footer="0.39370078740157483"/>
  <pageSetup paperSize="9" scale="62" firstPageNumber="66" fitToWidth="0" orientation="landscape" useFirstPageNumber="1" r:id="rId1"/>
  <headerFooter alignWithMargins="0">
    <oddFooter>&amp;R&amp;"Times New Roman,обычный"&amp;14&amp;P</oddFooter>
  </headerFooter>
  <rowBreaks count="1" manualBreakCount="1">
    <brk id="13" max="16383" man="1"/>
  </rowBreaks>
  <colBreaks count="1" manualBreakCount="1">
    <brk id="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J97"/>
  <sheetViews>
    <sheetView topLeftCell="A91" zoomScale="62" zoomScaleNormal="62" zoomScalePageLayoutView="70" workbookViewId="0">
      <selection activeCell="P95" sqref="P95"/>
    </sheetView>
  </sheetViews>
  <sheetFormatPr defaultColWidth="11.42578125" defaultRowHeight="18" x14ac:dyDescent="0.25"/>
  <cols>
    <col min="1" max="1" width="8.7109375" style="96" customWidth="1"/>
    <col min="2" max="2" width="45.7109375" style="299" customWidth="1"/>
    <col min="3" max="3" width="15.7109375" style="299" customWidth="1"/>
    <col min="4" max="5" width="17.7109375" style="96" customWidth="1"/>
    <col min="6" max="6" width="13.7109375" style="96" customWidth="1"/>
    <col min="7" max="7" width="34.7109375" style="300" customWidth="1"/>
    <col min="8" max="8" width="17.7109375" style="96" customWidth="1"/>
    <col min="9" max="9" width="13.7109375" style="96" customWidth="1"/>
    <col min="10" max="10" width="30.7109375" style="301" customWidth="1"/>
    <col min="11" max="256" width="11.42578125" style="96"/>
    <col min="257" max="257" width="8.7109375" style="96" customWidth="1"/>
    <col min="258" max="258" width="45.7109375" style="96" customWidth="1"/>
    <col min="259" max="259" width="15.7109375" style="96" customWidth="1"/>
    <col min="260" max="261" width="17.7109375" style="96" customWidth="1"/>
    <col min="262" max="262" width="15.28515625" style="96" customWidth="1"/>
    <col min="263" max="263" width="35.7109375" style="96" customWidth="1"/>
    <col min="264" max="264" width="17.7109375" style="96" customWidth="1"/>
    <col min="265" max="265" width="15.28515625" style="96" customWidth="1"/>
    <col min="266" max="266" width="30.7109375" style="96" customWidth="1"/>
    <col min="267" max="512" width="11.42578125" style="96"/>
    <col min="513" max="513" width="8.7109375" style="96" customWidth="1"/>
    <col min="514" max="514" width="45.7109375" style="96" customWidth="1"/>
    <col min="515" max="515" width="15.7109375" style="96" customWidth="1"/>
    <col min="516" max="517" width="17.7109375" style="96" customWidth="1"/>
    <col min="518" max="518" width="15.28515625" style="96" customWidth="1"/>
    <col min="519" max="519" width="35.7109375" style="96" customWidth="1"/>
    <col min="520" max="520" width="17.7109375" style="96" customWidth="1"/>
    <col min="521" max="521" width="15.28515625" style="96" customWidth="1"/>
    <col min="522" max="522" width="30.7109375" style="96" customWidth="1"/>
    <col min="523" max="768" width="11.42578125" style="96"/>
    <col min="769" max="769" width="8.7109375" style="96" customWidth="1"/>
    <col min="770" max="770" width="45.7109375" style="96" customWidth="1"/>
    <col min="771" max="771" width="15.7109375" style="96" customWidth="1"/>
    <col min="772" max="773" width="17.7109375" style="96" customWidth="1"/>
    <col min="774" max="774" width="15.28515625" style="96" customWidth="1"/>
    <col min="775" max="775" width="35.7109375" style="96" customWidth="1"/>
    <col min="776" max="776" width="17.7109375" style="96" customWidth="1"/>
    <col min="777" max="777" width="15.28515625" style="96" customWidth="1"/>
    <col min="778" max="778" width="30.7109375" style="96" customWidth="1"/>
    <col min="779" max="1024" width="11.42578125" style="96"/>
    <col min="1025" max="1025" width="8.7109375" style="96" customWidth="1"/>
    <col min="1026" max="1026" width="45.7109375" style="96" customWidth="1"/>
    <col min="1027" max="1027" width="15.7109375" style="96" customWidth="1"/>
    <col min="1028" max="1029" width="17.7109375" style="96" customWidth="1"/>
    <col min="1030" max="1030" width="15.28515625" style="96" customWidth="1"/>
    <col min="1031" max="1031" width="35.7109375" style="96" customWidth="1"/>
    <col min="1032" max="1032" width="17.7109375" style="96" customWidth="1"/>
    <col min="1033" max="1033" width="15.28515625" style="96" customWidth="1"/>
    <col min="1034" max="1034" width="30.7109375" style="96" customWidth="1"/>
    <col min="1035" max="1280" width="11.42578125" style="96"/>
    <col min="1281" max="1281" width="8.7109375" style="96" customWidth="1"/>
    <col min="1282" max="1282" width="45.7109375" style="96" customWidth="1"/>
    <col min="1283" max="1283" width="15.7109375" style="96" customWidth="1"/>
    <col min="1284" max="1285" width="17.7109375" style="96" customWidth="1"/>
    <col min="1286" max="1286" width="15.28515625" style="96" customWidth="1"/>
    <col min="1287" max="1287" width="35.7109375" style="96" customWidth="1"/>
    <col min="1288" max="1288" width="17.7109375" style="96" customWidth="1"/>
    <col min="1289" max="1289" width="15.28515625" style="96" customWidth="1"/>
    <col min="1290" max="1290" width="30.7109375" style="96" customWidth="1"/>
    <col min="1291" max="1536" width="11.42578125" style="96"/>
    <col min="1537" max="1537" width="8.7109375" style="96" customWidth="1"/>
    <col min="1538" max="1538" width="45.7109375" style="96" customWidth="1"/>
    <col min="1539" max="1539" width="15.7109375" style="96" customWidth="1"/>
    <col min="1540" max="1541" width="17.7109375" style="96" customWidth="1"/>
    <col min="1542" max="1542" width="15.28515625" style="96" customWidth="1"/>
    <col min="1543" max="1543" width="35.7109375" style="96" customWidth="1"/>
    <col min="1544" max="1544" width="17.7109375" style="96" customWidth="1"/>
    <col min="1545" max="1545" width="15.28515625" style="96" customWidth="1"/>
    <col min="1546" max="1546" width="30.7109375" style="96" customWidth="1"/>
    <col min="1547" max="1792" width="11.42578125" style="96"/>
    <col min="1793" max="1793" width="8.7109375" style="96" customWidth="1"/>
    <col min="1794" max="1794" width="45.7109375" style="96" customWidth="1"/>
    <col min="1795" max="1795" width="15.7109375" style="96" customWidth="1"/>
    <col min="1796" max="1797" width="17.7109375" style="96" customWidth="1"/>
    <col min="1798" max="1798" width="15.28515625" style="96" customWidth="1"/>
    <col min="1799" max="1799" width="35.7109375" style="96" customWidth="1"/>
    <col min="1800" max="1800" width="17.7109375" style="96" customWidth="1"/>
    <col min="1801" max="1801" width="15.28515625" style="96" customWidth="1"/>
    <col min="1802" max="1802" width="30.7109375" style="96" customWidth="1"/>
    <col min="1803" max="2048" width="11.42578125" style="96"/>
    <col min="2049" max="2049" width="8.7109375" style="96" customWidth="1"/>
    <col min="2050" max="2050" width="45.7109375" style="96" customWidth="1"/>
    <col min="2051" max="2051" width="15.7109375" style="96" customWidth="1"/>
    <col min="2052" max="2053" width="17.7109375" style="96" customWidth="1"/>
    <col min="2054" max="2054" width="15.28515625" style="96" customWidth="1"/>
    <col min="2055" max="2055" width="35.7109375" style="96" customWidth="1"/>
    <col min="2056" max="2056" width="17.7109375" style="96" customWidth="1"/>
    <col min="2057" max="2057" width="15.28515625" style="96" customWidth="1"/>
    <col min="2058" max="2058" width="30.7109375" style="96" customWidth="1"/>
    <col min="2059" max="2304" width="11.42578125" style="96"/>
    <col min="2305" max="2305" width="8.7109375" style="96" customWidth="1"/>
    <col min="2306" max="2306" width="45.7109375" style="96" customWidth="1"/>
    <col min="2307" max="2307" width="15.7109375" style="96" customWidth="1"/>
    <col min="2308" max="2309" width="17.7109375" style="96" customWidth="1"/>
    <col min="2310" max="2310" width="15.28515625" style="96" customWidth="1"/>
    <col min="2311" max="2311" width="35.7109375" style="96" customWidth="1"/>
    <col min="2312" max="2312" width="17.7109375" style="96" customWidth="1"/>
    <col min="2313" max="2313" width="15.28515625" style="96" customWidth="1"/>
    <col min="2314" max="2314" width="30.7109375" style="96" customWidth="1"/>
    <col min="2315" max="2560" width="11.42578125" style="96"/>
    <col min="2561" max="2561" width="8.7109375" style="96" customWidth="1"/>
    <col min="2562" max="2562" width="45.7109375" style="96" customWidth="1"/>
    <col min="2563" max="2563" width="15.7109375" style="96" customWidth="1"/>
    <col min="2564" max="2565" width="17.7109375" style="96" customWidth="1"/>
    <col min="2566" max="2566" width="15.28515625" style="96" customWidth="1"/>
    <col min="2567" max="2567" width="35.7109375" style="96" customWidth="1"/>
    <col min="2568" max="2568" width="17.7109375" style="96" customWidth="1"/>
    <col min="2569" max="2569" width="15.28515625" style="96" customWidth="1"/>
    <col min="2570" max="2570" width="30.7109375" style="96" customWidth="1"/>
    <col min="2571" max="2816" width="11.42578125" style="96"/>
    <col min="2817" max="2817" width="8.7109375" style="96" customWidth="1"/>
    <col min="2818" max="2818" width="45.7109375" style="96" customWidth="1"/>
    <col min="2819" max="2819" width="15.7109375" style="96" customWidth="1"/>
    <col min="2820" max="2821" width="17.7109375" style="96" customWidth="1"/>
    <col min="2822" max="2822" width="15.28515625" style="96" customWidth="1"/>
    <col min="2823" max="2823" width="35.7109375" style="96" customWidth="1"/>
    <col min="2824" max="2824" width="17.7109375" style="96" customWidth="1"/>
    <col min="2825" max="2825" width="15.28515625" style="96" customWidth="1"/>
    <col min="2826" max="2826" width="30.7109375" style="96" customWidth="1"/>
    <col min="2827" max="3072" width="11.42578125" style="96"/>
    <col min="3073" max="3073" width="8.7109375" style="96" customWidth="1"/>
    <col min="3074" max="3074" width="45.7109375" style="96" customWidth="1"/>
    <col min="3075" max="3075" width="15.7109375" style="96" customWidth="1"/>
    <col min="3076" max="3077" width="17.7109375" style="96" customWidth="1"/>
    <col min="3078" max="3078" width="15.28515625" style="96" customWidth="1"/>
    <col min="3079" max="3079" width="35.7109375" style="96" customWidth="1"/>
    <col min="3080" max="3080" width="17.7109375" style="96" customWidth="1"/>
    <col min="3081" max="3081" width="15.28515625" style="96" customWidth="1"/>
    <col min="3082" max="3082" width="30.7109375" style="96" customWidth="1"/>
    <col min="3083" max="3328" width="11.42578125" style="96"/>
    <col min="3329" max="3329" width="8.7109375" style="96" customWidth="1"/>
    <col min="3330" max="3330" width="45.7109375" style="96" customWidth="1"/>
    <col min="3331" max="3331" width="15.7109375" style="96" customWidth="1"/>
    <col min="3332" max="3333" width="17.7109375" style="96" customWidth="1"/>
    <col min="3334" max="3334" width="15.28515625" style="96" customWidth="1"/>
    <col min="3335" max="3335" width="35.7109375" style="96" customWidth="1"/>
    <col min="3336" max="3336" width="17.7109375" style="96" customWidth="1"/>
    <col min="3337" max="3337" width="15.28515625" style="96" customWidth="1"/>
    <col min="3338" max="3338" width="30.7109375" style="96" customWidth="1"/>
    <col min="3339" max="3584" width="11.42578125" style="96"/>
    <col min="3585" max="3585" width="8.7109375" style="96" customWidth="1"/>
    <col min="3586" max="3586" width="45.7109375" style="96" customWidth="1"/>
    <col min="3587" max="3587" width="15.7109375" style="96" customWidth="1"/>
    <col min="3588" max="3589" width="17.7109375" style="96" customWidth="1"/>
    <col min="3590" max="3590" width="15.28515625" style="96" customWidth="1"/>
    <col min="3591" max="3591" width="35.7109375" style="96" customWidth="1"/>
    <col min="3592" max="3592" width="17.7109375" style="96" customWidth="1"/>
    <col min="3593" max="3593" width="15.28515625" style="96" customWidth="1"/>
    <col min="3594" max="3594" width="30.7109375" style="96" customWidth="1"/>
    <col min="3595" max="3840" width="11.42578125" style="96"/>
    <col min="3841" max="3841" width="8.7109375" style="96" customWidth="1"/>
    <col min="3842" max="3842" width="45.7109375" style="96" customWidth="1"/>
    <col min="3843" max="3843" width="15.7109375" style="96" customWidth="1"/>
    <col min="3844" max="3845" width="17.7109375" style="96" customWidth="1"/>
    <col min="3846" max="3846" width="15.28515625" style="96" customWidth="1"/>
    <col min="3847" max="3847" width="35.7109375" style="96" customWidth="1"/>
    <col min="3848" max="3848" width="17.7109375" style="96" customWidth="1"/>
    <col min="3849" max="3849" width="15.28515625" style="96" customWidth="1"/>
    <col min="3850" max="3850" width="30.7109375" style="96" customWidth="1"/>
    <col min="3851" max="4096" width="11.42578125" style="96"/>
    <col min="4097" max="4097" width="8.7109375" style="96" customWidth="1"/>
    <col min="4098" max="4098" width="45.7109375" style="96" customWidth="1"/>
    <col min="4099" max="4099" width="15.7109375" style="96" customWidth="1"/>
    <col min="4100" max="4101" width="17.7109375" style="96" customWidth="1"/>
    <col min="4102" max="4102" width="15.28515625" style="96" customWidth="1"/>
    <col min="4103" max="4103" width="35.7109375" style="96" customWidth="1"/>
    <col min="4104" max="4104" width="17.7109375" style="96" customWidth="1"/>
    <col min="4105" max="4105" width="15.28515625" style="96" customWidth="1"/>
    <col min="4106" max="4106" width="30.7109375" style="96" customWidth="1"/>
    <col min="4107" max="4352" width="11.42578125" style="96"/>
    <col min="4353" max="4353" width="8.7109375" style="96" customWidth="1"/>
    <col min="4354" max="4354" width="45.7109375" style="96" customWidth="1"/>
    <col min="4355" max="4355" width="15.7109375" style="96" customWidth="1"/>
    <col min="4356" max="4357" width="17.7109375" style="96" customWidth="1"/>
    <col min="4358" max="4358" width="15.28515625" style="96" customWidth="1"/>
    <col min="4359" max="4359" width="35.7109375" style="96" customWidth="1"/>
    <col min="4360" max="4360" width="17.7109375" style="96" customWidth="1"/>
    <col min="4361" max="4361" width="15.28515625" style="96" customWidth="1"/>
    <col min="4362" max="4362" width="30.7109375" style="96" customWidth="1"/>
    <col min="4363" max="4608" width="11.42578125" style="96"/>
    <col min="4609" max="4609" width="8.7109375" style="96" customWidth="1"/>
    <col min="4610" max="4610" width="45.7109375" style="96" customWidth="1"/>
    <col min="4611" max="4611" width="15.7109375" style="96" customWidth="1"/>
    <col min="4612" max="4613" width="17.7109375" style="96" customWidth="1"/>
    <col min="4614" max="4614" width="15.28515625" style="96" customWidth="1"/>
    <col min="4615" max="4615" width="35.7109375" style="96" customWidth="1"/>
    <col min="4616" max="4616" width="17.7109375" style="96" customWidth="1"/>
    <col min="4617" max="4617" width="15.28515625" style="96" customWidth="1"/>
    <col min="4618" max="4618" width="30.7109375" style="96" customWidth="1"/>
    <col min="4619" max="4864" width="11.42578125" style="96"/>
    <col min="4865" max="4865" width="8.7109375" style="96" customWidth="1"/>
    <col min="4866" max="4866" width="45.7109375" style="96" customWidth="1"/>
    <col min="4867" max="4867" width="15.7109375" style="96" customWidth="1"/>
    <col min="4868" max="4869" width="17.7109375" style="96" customWidth="1"/>
    <col min="4870" max="4870" width="15.28515625" style="96" customWidth="1"/>
    <col min="4871" max="4871" width="35.7109375" style="96" customWidth="1"/>
    <col min="4872" max="4872" width="17.7109375" style="96" customWidth="1"/>
    <col min="4873" max="4873" width="15.28515625" style="96" customWidth="1"/>
    <col min="4874" max="4874" width="30.7109375" style="96" customWidth="1"/>
    <col min="4875" max="5120" width="11.42578125" style="96"/>
    <col min="5121" max="5121" width="8.7109375" style="96" customWidth="1"/>
    <col min="5122" max="5122" width="45.7109375" style="96" customWidth="1"/>
    <col min="5123" max="5123" width="15.7109375" style="96" customWidth="1"/>
    <col min="5124" max="5125" width="17.7109375" style="96" customWidth="1"/>
    <col min="5126" max="5126" width="15.28515625" style="96" customWidth="1"/>
    <col min="5127" max="5127" width="35.7109375" style="96" customWidth="1"/>
    <col min="5128" max="5128" width="17.7109375" style="96" customWidth="1"/>
    <col min="5129" max="5129" width="15.28515625" style="96" customWidth="1"/>
    <col min="5130" max="5130" width="30.7109375" style="96" customWidth="1"/>
    <col min="5131" max="5376" width="11.42578125" style="96"/>
    <col min="5377" max="5377" width="8.7109375" style="96" customWidth="1"/>
    <col min="5378" max="5378" width="45.7109375" style="96" customWidth="1"/>
    <col min="5379" max="5379" width="15.7109375" style="96" customWidth="1"/>
    <col min="5380" max="5381" width="17.7109375" style="96" customWidth="1"/>
    <col min="5382" max="5382" width="15.28515625" style="96" customWidth="1"/>
    <col min="5383" max="5383" width="35.7109375" style="96" customWidth="1"/>
    <col min="5384" max="5384" width="17.7109375" style="96" customWidth="1"/>
    <col min="5385" max="5385" width="15.28515625" style="96" customWidth="1"/>
    <col min="5386" max="5386" width="30.7109375" style="96" customWidth="1"/>
    <col min="5387" max="5632" width="11.42578125" style="96"/>
    <col min="5633" max="5633" width="8.7109375" style="96" customWidth="1"/>
    <col min="5634" max="5634" width="45.7109375" style="96" customWidth="1"/>
    <col min="5635" max="5635" width="15.7109375" style="96" customWidth="1"/>
    <col min="5636" max="5637" width="17.7109375" style="96" customWidth="1"/>
    <col min="5638" max="5638" width="15.28515625" style="96" customWidth="1"/>
    <col min="5639" max="5639" width="35.7109375" style="96" customWidth="1"/>
    <col min="5640" max="5640" width="17.7109375" style="96" customWidth="1"/>
    <col min="5641" max="5641" width="15.28515625" style="96" customWidth="1"/>
    <col min="5642" max="5642" width="30.7109375" style="96" customWidth="1"/>
    <col min="5643" max="5888" width="11.42578125" style="96"/>
    <col min="5889" max="5889" width="8.7109375" style="96" customWidth="1"/>
    <col min="5890" max="5890" width="45.7109375" style="96" customWidth="1"/>
    <col min="5891" max="5891" width="15.7109375" style="96" customWidth="1"/>
    <col min="5892" max="5893" width="17.7109375" style="96" customWidth="1"/>
    <col min="5894" max="5894" width="15.28515625" style="96" customWidth="1"/>
    <col min="5895" max="5895" width="35.7109375" style="96" customWidth="1"/>
    <col min="5896" max="5896" width="17.7109375" style="96" customWidth="1"/>
    <col min="5897" max="5897" width="15.28515625" style="96" customWidth="1"/>
    <col min="5898" max="5898" width="30.7109375" style="96" customWidth="1"/>
    <col min="5899" max="6144" width="11.42578125" style="96"/>
    <col min="6145" max="6145" width="8.7109375" style="96" customWidth="1"/>
    <col min="6146" max="6146" width="45.7109375" style="96" customWidth="1"/>
    <col min="6147" max="6147" width="15.7109375" style="96" customWidth="1"/>
    <col min="6148" max="6149" width="17.7109375" style="96" customWidth="1"/>
    <col min="6150" max="6150" width="15.28515625" style="96" customWidth="1"/>
    <col min="6151" max="6151" width="35.7109375" style="96" customWidth="1"/>
    <col min="6152" max="6152" width="17.7109375" style="96" customWidth="1"/>
    <col min="6153" max="6153" width="15.28515625" style="96" customWidth="1"/>
    <col min="6154" max="6154" width="30.7109375" style="96" customWidth="1"/>
    <col min="6155" max="6400" width="11.42578125" style="96"/>
    <col min="6401" max="6401" width="8.7109375" style="96" customWidth="1"/>
    <col min="6402" max="6402" width="45.7109375" style="96" customWidth="1"/>
    <col min="6403" max="6403" width="15.7109375" style="96" customWidth="1"/>
    <col min="6404" max="6405" width="17.7109375" style="96" customWidth="1"/>
    <col min="6406" max="6406" width="15.28515625" style="96" customWidth="1"/>
    <col min="6407" max="6407" width="35.7109375" style="96" customWidth="1"/>
    <col min="6408" max="6408" width="17.7109375" style="96" customWidth="1"/>
    <col min="6409" max="6409" width="15.28515625" style="96" customWidth="1"/>
    <col min="6410" max="6410" width="30.7109375" style="96" customWidth="1"/>
    <col min="6411" max="6656" width="11.42578125" style="96"/>
    <col min="6657" max="6657" width="8.7109375" style="96" customWidth="1"/>
    <col min="6658" max="6658" width="45.7109375" style="96" customWidth="1"/>
    <col min="6659" max="6659" width="15.7109375" style="96" customWidth="1"/>
    <col min="6660" max="6661" width="17.7109375" style="96" customWidth="1"/>
    <col min="6662" max="6662" width="15.28515625" style="96" customWidth="1"/>
    <col min="6663" max="6663" width="35.7109375" style="96" customWidth="1"/>
    <col min="6664" max="6664" width="17.7109375" style="96" customWidth="1"/>
    <col min="6665" max="6665" width="15.28515625" style="96" customWidth="1"/>
    <col min="6666" max="6666" width="30.7109375" style="96" customWidth="1"/>
    <col min="6667" max="6912" width="11.42578125" style="96"/>
    <col min="6913" max="6913" width="8.7109375" style="96" customWidth="1"/>
    <col min="6914" max="6914" width="45.7109375" style="96" customWidth="1"/>
    <col min="6915" max="6915" width="15.7109375" style="96" customWidth="1"/>
    <col min="6916" max="6917" width="17.7109375" style="96" customWidth="1"/>
    <col min="6918" max="6918" width="15.28515625" style="96" customWidth="1"/>
    <col min="6919" max="6919" width="35.7109375" style="96" customWidth="1"/>
    <col min="6920" max="6920" width="17.7109375" style="96" customWidth="1"/>
    <col min="6921" max="6921" width="15.28515625" style="96" customWidth="1"/>
    <col min="6922" max="6922" width="30.7109375" style="96" customWidth="1"/>
    <col min="6923" max="7168" width="11.42578125" style="96"/>
    <col min="7169" max="7169" width="8.7109375" style="96" customWidth="1"/>
    <col min="7170" max="7170" width="45.7109375" style="96" customWidth="1"/>
    <col min="7171" max="7171" width="15.7109375" style="96" customWidth="1"/>
    <col min="7172" max="7173" width="17.7109375" style="96" customWidth="1"/>
    <col min="7174" max="7174" width="15.28515625" style="96" customWidth="1"/>
    <col min="7175" max="7175" width="35.7109375" style="96" customWidth="1"/>
    <col min="7176" max="7176" width="17.7109375" style="96" customWidth="1"/>
    <col min="7177" max="7177" width="15.28515625" style="96" customWidth="1"/>
    <col min="7178" max="7178" width="30.7109375" style="96" customWidth="1"/>
    <col min="7179" max="7424" width="11.42578125" style="96"/>
    <col min="7425" max="7425" width="8.7109375" style="96" customWidth="1"/>
    <col min="7426" max="7426" width="45.7109375" style="96" customWidth="1"/>
    <col min="7427" max="7427" width="15.7109375" style="96" customWidth="1"/>
    <col min="7428" max="7429" width="17.7109375" style="96" customWidth="1"/>
    <col min="7430" max="7430" width="15.28515625" style="96" customWidth="1"/>
    <col min="7431" max="7431" width="35.7109375" style="96" customWidth="1"/>
    <col min="7432" max="7432" width="17.7109375" style="96" customWidth="1"/>
    <col min="7433" max="7433" width="15.28515625" style="96" customWidth="1"/>
    <col min="7434" max="7434" width="30.7109375" style="96" customWidth="1"/>
    <col min="7435" max="7680" width="11.42578125" style="96"/>
    <col min="7681" max="7681" width="8.7109375" style="96" customWidth="1"/>
    <col min="7682" max="7682" width="45.7109375" style="96" customWidth="1"/>
    <col min="7683" max="7683" width="15.7109375" style="96" customWidth="1"/>
    <col min="7684" max="7685" width="17.7109375" style="96" customWidth="1"/>
    <col min="7686" max="7686" width="15.28515625" style="96" customWidth="1"/>
    <col min="7687" max="7687" width="35.7109375" style="96" customWidth="1"/>
    <col min="7688" max="7688" width="17.7109375" style="96" customWidth="1"/>
    <col min="7689" max="7689" width="15.28515625" style="96" customWidth="1"/>
    <col min="7690" max="7690" width="30.7109375" style="96" customWidth="1"/>
    <col min="7691" max="7936" width="11.42578125" style="96"/>
    <col min="7937" max="7937" width="8.7109375" style="96" customWidth="1"/>
    <col min="7938" max="7938" width="45.7109375" style="96" customWidth="1"/>
    <col min="7939" max="7939" width="15.7109375" style="96" customWidth="1"/>
    <col min="7940" max="7941" width="17.7109375" style="96" customWidth="1"/>
    <col min="7942" max="7942" width="15.28515625" style="96" customWidth="1"/>
    <col min="7943" max="7943" width="35.7109375" style="96" customWidth="1"/>
    <col min="7944" max="7944" width="17.7109375" style="96" customWidth="1"/>
    <col min="7945" max="7945" width="15.28515625" style="96" customWidth="1"/>
    <col min="7946" max="7946" width="30.7109375" style="96" customWidth="1"/>
    <col min="7947" max="8192" width="11.42578125" style="96"/>
    <col min="8193" max="8193" width="8.7109375" style="96" customWidth="1"/>
    <col min="8194" max="8194" width="45.7109375" style="96" customWidth="1"/>
    <col min="8195" max="8195" width="15.7109375" style="96" customWidth="1"/>
    <col min="8196" max="8197" width="17.7109375" style="96" customWidth="1"/>
    <col min="8198" max="8198" width="15.28515625" style="96" customWidth="1"/>
    <col min="8199" max="8199" width="35.7109375" style="96" customWidth="1"/>
    <col min="8200" max="8200" width="17.7109375" style="96" customWidth="1"/>
    <col min="8201" max="8201" width="15.28515625" style="96" customWidth="1"/>
    <col min="8202" max="8202" width="30.7109375" style="96" customWidth="1"/>
    <col min="8203" max="8448" width="11.42578125" style="96"/>
    <col min="8449" max="8449" width="8.7109375" style="96" customWidth="1"/>
    <col min="8450" max="8450" width="45.7109375" style="96" customWidth="1"/>
    <col min="8451" max="8451" width="15.7109375" style="96" customWidth="1"/>
    <col min="8452" max="8453" width="17.7109375" style="96" customWidth="1"/>
    <col min="8454" max="8454" width="15.28515625" style="96" customWidth="1"/>
    <col min="8455" max="8455" width="35.7109375" style="96" customWidth="1"/>
    <col min="8456" max="8456" width="17.7109375" style="96" customWidth="1"/>
    <col min="8457" max="8457" width="15.28515625" style="96" customWidth="1"/>
    <col min="8458" max="8458" width="30.7109375" style="96" customWidth="1"/>
    <col min="8459" max="8704" width="11.42578125" style="96"/>
    <col min="8705" max="8705" width="8.7109375" style="96" customWidth="1"/>
    <col min="8706" max="8706" width="45.7109375" style="96" customWidth="1"/>
    <col min="8707" max="8707" width="15.7109375" style="96" customWidth="1"/>
    <col min="8708" max="8709" width="17.7109375" style="96" customWidth="1"/>
    <col min="8710" max="8710" width="15.28515625" style="96" customWidth="1"/>
    <col min="8711" max="8711" width="35.7109375" style="96" customWidth="1"/>
    <col min="8712" max="8712" width="17.7109375" style="96" customWidth="1"/>
    <col min="8713" max="8713" width="15.28515625" style="96" customWidth="1"/>
    <col min="8714" max="8714" width="30.7109375" style="96" customWidth="1"/>
    <col min="8715" max="8960" width="11.42578125" style="96"/>
    <col min="8961" max="8961" width="8.7109375" style="96" customWidth="1"/>
    <col min="8962" max="8962" width="45.7109375" style="96" customWidth="1"/>
    <col min="8963" max="8963" width="15.7109375" style="96" customWidth="1"/>
    <col min="8964" max="8965" width="17.7109375" style="96" customWidth="1"/>
    <col min="8966" max="8966" width="15.28515625" style="96" customWidth="1"/>
    <col min="8967" max="8967" width="35.7109375" style="96" customWidth="1"/>
    <col min="8968" max="8968" width="17.7109375" style="96" customWidth="1"/>
    <col min="8969" max="8969" width="15.28515625" style="96" customWidth="1"/>
    <col min="8970" max="8970" width="30.7109375" style="96" customWidth="1"/>
    <col min="8971" max="9216" width="11.42578125" style="96"/>
    <col min="9217" max="9217" width="8.7109375" style="96" customWidth="1"/>
    <col min="9218" max="9218" width="45.7109375" style="96" customWidth="1"/>
    <col min="9219" max="9219" width="15.7109375" style="96" customWidth="1"/>
    <col min="9220" max="9221" width="17.7109375" style="96" customWidth="1"/>
    <col min="9222" max="9222" width="15.28515625" style="96" customWidth="1"/>
    <col min="9223" max="9223" width="35.7109375" style="96" customWidth="1"/>
    <col min="9224" max="9224" width="17.7109375" style="96" customWidth="1"/>
    <col min="9225" max="9225" width="15.28515625" style="96" customWidth="1"/>
    <col min="9226" max="9226" width="30.7109375" style="96" customWidth="1"/>
    <col min="9227" max="9472" width="11.42578125" style="96"/>
    <col min="9473" max="9473" width="8.7109375" style="96" customWidth="1"/>
    <col min="9474" max="9474" width="45.7109375" style="96" customWidth="1"/>
    <col min="9475" max="9475" width="15.7109375" style="96" customWidth="1"/>
    <col min="9476" max="9477" width="17.7109375" style="96" customWidth="1"/>
    <col min="9478" max="9478" width="15.28515625" style="96" customWidth="1"/>
    <col min="9479" max="9479" width="35.7109375" style="96" customWidth="1"/>
    <col min="9480" max="9480" width="17.7109375" style="96" customWidth="1"/>
    <col min="9481" max="9481" width="15.28515625" style="96" customWidth="1"/>
    <col min="9482" max="9482" width="30.7109375" style="96" customWidth="1"/>
    <col min="9483" max="9728" width="11.42578125" style="96"/>
    <col min="9729" max="9729" width="8.7109375" style="96" customWidth="1"/>
    <col min="9730" max="9730" width="45.7109375" style="96" customWidth="1"/>
    <col min="9731" max="9731" width="15.7109375" style="96" customWidth="1"/>
    <col min="9732" max="9733" width="17.7109375" style="96" customWidth="1"/>
    <col min="9734" max="9734" width="15.28515625" style="96" customWidth="1"/>
    <col min="9735" max="9735" width="35.7109375" style="96" customWidth="1"/>
    <col min="9736" max="9736" width="17.7109375" style="96" customWidth="1"/>
    <col min="9737" max="9737" width="15.28515625" style="96" customWidth="1"/>
    <col min="9738" max="9738" width="30.7109375" style="96" customWidth="1"/>
    <col min="9739" max="9984" width="11.42578125" style="96"/>
    <col min="9985" max="9985" width="8.7109375" style="96" customWidth="1"/>
    <col min="9986" max="9986" width="45.7109375" style="96" customWidth="1"/>
    <col min="9987" max="9987" width="15.7109375" style="96" customWidth="1"/>
    <col min="9988" max="9989" width="17.7109375" style="96" customWidth="1"/>
    <col min="9990" max="9990" width="15.28515625" style="96" customWidth="1"/>
    <col min="9991" max="9991" width="35.7109375" style="96" customWidth="1"/>
    <col min="9992" max="9992" width="17.7109375" style="96" customWidth="1"/>
    <col min="9993" max="9993" width="15.28515625" style="96" customWidth="1"/>
    <col min="9994" max="9994" width="30.7109375" style="96" customWidth="1"/>
    <col min="9995" max="10240" width="11.42578125" style="96"/>
    <col min="10241" max="10241" width="8.7109375" style="96" customWidth="1"/>
    <col min="10242" max="10242" width="45.7109375" style="96" customWidth="1"/>
    <col min="10243" max="10243" width="15.7109375" style="96" customWidth="1"/>
    <col min="10244" max="10245" width="17.7109375" style="96" customWidth="1"/>
    <col min="10246" max="10246" width="15.28515625" style="96" customWidth="1"/>
    <col min="10247" max="10247" width="35.7109375" style="96" customWidth="1"/>
    <col min="10248" max="10248" width="17.7109375" style="96" customWidth="1"/>
    <col min="10249" max="10249" width="15.28515625" style="96" customWidth="1"/>
    <col min="10250" max="10250" width="30.7109375" style="96" customWidth="1"/>
    <col min="10251" max="10496" width="11.42578125" style="96"/>
    <col min="10497" max="10497" width="8.7109375" style="96" customWidth="1"/>
    <col min="10498" max="10498" width="45.7109375" style="96" customWidth="1"/>
    <col min="10499" max="10499" width="15.7109375" style="96" customWidth="1"/>
    <col min="10500" max="10501" width="17.7109375" style="96" customWidth="1"/>
    <col min="10502" max="10502" width="15.28515625" style="96" customWidth="1"/>
    <col min="10503" max="10503" width="35.7109375" style="96" customWidth="1"/>
    <col min="10504" max="10504" width="17.7109375" style="96" customWidth="1"/>
    <col min="10505" max="10505" width="15.28515625" style="96" customWidth="1"/>
    <col min="10506" max="10506" width="30.7109375" style="96" customWidth="1"/>
    <col min="10507" max="10752" width="11.42578125" style="96"/>
    <col min="10753" max="10753" width="8.7109375" style="96" customWidth="1"/>
    <col min="10754" max="10754" width="45.7109375" style="96" customWidth="1"/>
    <col min="10755" max="10755" width="15.7109375" style="96" customWidth="1"/>
    <col min="10756" max="10757" width="17.7109375" style="96" customWidth="1"/>
    <col min="10758" max="10758" width="15.28515625" style="96" customWidth="1"/>
    <col min="10759" max="10759" width="35.7109375" style="96" customWidth="1"/>
    <col min="10760" max="10760" width="17.7109375" style="96" customWidth="1"/>
    <col min="10761" max="10761" width="15.28515625" style="96" customWidth="1"/>
    <col min="10762" max="10762" width="30.7109375" style="96" customWidth="1"/>
    <col min="10763" max="11008" width="11.42578125" style="96"/>
    <col min="11009" max="11009" width="8.7109375" style="96" customWidth="1"/>
    <col min="11010" max="11010" width="45.7109375" style="96" customWidth="1"/>
    <col min="11011" max="11011" width="15.7109375" style="96" customWidth="1"/>
    <col min="11012" max="11013" width="17.7109375" style="96" customWidth="1"/>
    <col min="11014" max="11014" width="15.28515625" style="96" customWidth="1"/>
    <col min="11015" max="11015" width="35.7109375" style="96" customWidth="1"/>
    <col min="11016" max="11016" width="17.7109375" style="96" customWidth="1"/>
    <col min="11017" max="11017" width="15.28515625" style="96" customWidth="1"/>
    <col min="11018" max="11018" width="30.7109375" style="96" customWidth="1"/>
    <col min="11019" max="11264" width="11.42578125" style="96"/>
    <col min="11265" max="11265" width="8.7109375" style="96" customWidth="1"/>
    <col min="11266" max="11266" width="45.7109375" style="96" customWidth="1"/>
    <col min="11267" max="11267" width="15.7109375" style="96" customWidth="1"/>
    <col min="11268" max="11269" width="17.7109375" style="96" customWidth="1"/>
    <col min="11270" max="11270" width="15.28515625" style="96" customWidth="1"/>
    <col min="11271" max="11271" width="35.7109375" style="96" customWidth="1"/>
    <col min="11272" max="11272" width="17.7109375" style="96" customWidth="1"/>
    <col min="11273" max="11273" width="15.28515625" style="96" customWidth="1"/>
    <col min="11274" max="11274" width="30.7109375" style="96" customWidth="1"/>
    <col min="11275" max="11520" width="11.42578125" style="96"/>
    <col min="11521" max="11521" width="8.7109375" style="96" customWidth="1"/>
    <col min="11522" max="11522" width="45.7109375" style="96" customWidth="1"/>
    <col min="11523" max="11523" width="15.7109375" style="96" customWidth="1"/>
    <col min="11524" max="11525" width="17.7109375" style="96" customWidth="1"/>
    <col min="11526" max="11526" width="15.28515625" style="96" customWidth="1"/>
    <col min="11527" max="11527" width="35.7109375" style="96" customWidth="1"/>
    <col min="11528" max="11528" width="17.7109375" style="96" customWidth="1"/>
    <col min="11529" max="11529" width="15.28515625" style="96" customWidth="1"/>
    <col min="11530" max="11530" width="30.7109375" style="96" customWidth="1"/>
    <col min="11531" max="11776" width="11.42578125" style="96"/>
    <col min="11777" max="11777" width="8.7109375" style="96" customWidth="1"/>
    <col min="11778" max="11778" width="45.7109375" style="96" customWidth="1"/>
    <col min="11779" max="11779" width="15.7109375" style="96" customWidth="1"/>
    <col min="11780" max="11781" width="17.7109375" style="96" customWidth="1"/>
    <col min="11782" max="11782" width="15.28515625" style="96" customWidth="1"/>
    <col min="11783" max="11783" width="35.7109375" style="96" customWidth="1"/>
    <col min="11784" max="11784" width="17.7109375" style="96" customWidth="1"/>
    <col min="11785" max="11785" width="15.28515625" style="96" customWidth="1"/>
    <col min="11786" max="11786" width="30.7109375" style="96" customWidth="1"/>
    <col min="11787" max="12032" width="11.42578125" style="96"/>
    <col min="12033" max="12033" width="8.7109375" style="96" customWidth="1"/>
    <col min="12034" max="12034" width="45.7109375" style="96" customWidth="1"/>
    <col min="12035" max="12035" width="15.7109375" style="96" customWidth="1"/>
    <col min="12036" max="12037" width="17.7109375" style="96" customWidth="1"/>
    <col min="12038" max="12038" width="15.28515625" style="96" customWidth="1"/>
    <col min="12039" max="12039" width="35.7109375" style="96" customWidth="1"/>
    <col min="12040" max="12040" width="17.7109375" style="96" customWidth="1"/>
    <col min="12041" max="12041" width="15.28515625" style="96" customWidth="1"/>
    <col min="12042" max="12042" width="30.7109375" style="96" customWidth="1"/>
    <col min="12043" max="12288" width="11.42578125" style="96"/>
    <col min="12289" max="12289" width="8.7109375" style="96" customWidth="1"/>
    <col min="12290" max="12290" width="45.7109375" style="96" customWidth="1"/>
    <col min="12291" max="12291" width="15.7109375" style="96" customWidth="1"/>
    <col min="12292" max="12293" width="17.7109375" style="96" customWidth="1"/>
    <col min="12294" max="12294" width="15.28515625" style="96" customWidth="1"/>
    <col min="12295" max="12295" width="35.7109375" style="96" customWidth="1"/>
    <col min="12296" max="12296" width="17.7109375" style="96" customWidth="1"/>
    <col min="12297" max="12297" width="15.28515625" style="96" customWidth="1"/>
    <col min="12298" max="12298" width="30.7109375" style="96" customWidth="1"/>
    <col min="12299" max="12544" width="11.42578125" style="96"/>
    <col min="12545" max="12545" width="8.7109375" style="96" customWidth="1"/>
    <col min="12546" max="12546" width="45.7109375" style="96" customWidth="1"/>
    <col min="12547" max="12547" width="15.7109375" style="96" customWidth="1"/>
    <col min="12548" max="12549" width="17.7109375" style="96" customWidth="1"/>
    <col min="12550" max="12550" width="15.28515625" style="96" customWidth="1"/>
    <col min="12551" max="12551" width="35.7109375" style="96" customWidth="1"/>
    <col min="12552" max="12552" width="17.7109375" style="96" customWidth="1"/>
    <col min="12553" max="12553" width="15.28515625" style="96" customWidth="1"/>
    <col min="12554" max="12554" width="30.7109375" style="96" customWidth="1"/>
    <col min="12555" max="12800" width="11.42578125" style="96"/>
    <col min="12801" max="12801" width="8.7109375" style="96" customWidth="1"/>
    <col min="12802" max="12802" width="45.7109375" style="96" customWidth="1"/>
    <col min="12803" max="12803" width="15.7109375" style="96" customWidth="1"/>
    <col min="12804" max="12805" width="17.7109375" style="96" customWidth="1"/>
    <col min="12806" max="12806" width="15.28515625" style="96" customWidth="1"/>
    <col min="12807" max="12807" width="35.7109375" style="96" customWidth="1"/>
    <col min="12808" max="12808" width="17.7109375" style="96" customWidth="1"/>
    <col min="12809" max="12809" width="15.28515625" style="96" customWidth="1"/>
    <col min="12810" max="12810" width="30.7109375" style="96" customWidth="1"/>
    <col min="12811" max="13056" width="11.42578125" style="96"/>
    <col min="13057" max="13057" width="8.7109375" style="96" customWidth="1"/>
    <col min="13058" max="13058" width="45.7109375" style="96" customWidth="1"/>
    <col min="13059" max="13059" width="15.7109375" style="96" customWidth="1"/>
    <col min="13060" max="13061" width="17.7109375" style="96" customWidth="1"/>
    <col min="13062" max="13062" width="15.28515625" style="96" customWidth="1"/>
    <col min="13063" max="13063" width="35.7109375" style="96" customWidth="1"/>
    <col min="13064" max="13064" width="17.7109375" style="96" customWidth="1"/>
    <col min="13065" max="13065" width="15.28515625" style="96" customWidth="1"/>
    <col min="13066" max="13066" width="30.7109375" style="96" customWidth="1"/>
    <col min="13067" max="13312" width="11.42578125" style="96"/>
    <col min="13313" max="13313" width="8.7109375" style="96" customWidth="1"/>
    <col min="13314" max="13314" width="45.7109375" style="96" customWidth="1"/>
    <col min="13315" max="13315" width="15.7109375" style="96" customWidth="1"/>
    <col min="13316" max="13317" width="17.7109375" style="96" customWidth="1"/>
    <col min="13318" max="13318" width="15.28515625" style="96" customWidth="1"/>
    <col min="13319" max="13319" width="35.7109375" style="96" customWidth="1"/>
    <col min="13320" max="13320" width="17.7109375" style="96" customWidth="1"/>
    <col min="13321" max="13321" width="15.28515625" style="96" customWidth="1"/>
    <col min="13322" max="13322" width="30.7109375" style="96" customWidth="1"/>
    <col min="13323" max="13568" width="11.42578125" style="96"/>
    <col min="13569" max="13569" width="8.7109375" style="96" customWidth="1"/>
    <col min="13570" max="13570" width="45.7109375" style="96" customWidth="1"/>
    <col min="13571" max="13571" width="15.7109375" style="96" customWidth="1"/>
    <col min="13572" max="13573" width="17.7109375" style="96" customWidth="1"/>
    <col min="13574" max="13574" width="15.28515625" style="96" customWidth="1"/>
    <col min="13575" max="13575" width="35.7109375" style="96" customWidth="1"/>
    <col min="13576" max="13576" width="17.7109375" style="96" customWidth="1"/>
    <col min="13577" max="13577" width="15.28515625" style="96" customWidth="1"/>
    <col min="13578" max="13578" width="30.7109375" style="96" customWidth="1"/>
    <col min="13579" max="13824" width="11.42578125" style="96"/>
    <col min="13825" max="13825" width="8.7109375" style="96" customWidth="1"/>
    <col min="13826" max="13826" width="45.7109375" style="96" customWidth="1"/>
    <col min="13827" max="13827" width="15.7109375" style="96" customWidth="1"/>
    <col min="13828" max="13829" width="17.7109375" style="96" customWidth="1"/>
    <col min="13830" max="13830" width="15.28515625" style="96" customWidth="1"/>
    <col min="13831" max="13831" width="35.7109375" style="96" customWidth="1"/>
    <col min="13832" max="13832" width="17.7109375" style="96" customWidth="1"/>
    <col min="13833" max="13833" width="15.28515625" style="96" customWidth="1"/>
    <col min="13834" max="13834" width="30.7109375" style="96" customWidth="1"/>
    <col min="13835" max="14080" width="11.42578125" style="96"/>
    <col min="14081" max="14081" width="8.7109375" style="96" customWidth="1"/>
    <col min="14082" max="14082" width="45.7109375" style="96" customWidth="1"/>
    <col min="14083" max="14083" width="15.7109375" style="96" customWidth="1"/>
    <col min="14084" max="14085" width="17.7109375" style="96" customWidth="1"/>
    <col min="14086" max="14086" width="15.28515625" style="96" customWidth="1"/>
    <col min="14087" max="14087" width="35.7109375" style="96" customWidth="1"/>
    <col min="14088" max="14088" width="17.7109375" style="96" customWidth="1"/>
    <col min="14089" max="14089" width="15.28515625" style="96" customWidth="1"/>
    <col min="14090" max="14090" width="30.7109375" style="96" customWidth="1"/>
    <col min="14091" max="14336" width="11.42578125" style="96"/>
    <col min="14337" max="14337" width="8.7109375" style="96" customWidth="1"/>
    <col min="14338" max="14338" width="45.7109375" style="96" customWidth="1"/>
    <col min="14339" max="14339" width="15.7109375" style="96" customWidth="1"/>
    <col min="14340" max="14341" width="17.7109375" style="96" customWidth="1"/>
    <col min="14342" max="14342" width="15.28515625" style="96" customWidth="1"/>
    <col min="14343" max="14343" width="35.7109375" style="96" customWidth="1"/>
    <col min="14344" max="14344" width="17.7109375" style="96" customWidth="1"/>
    <col min="14345" max="14345" width="15.28515625" style="96" customWidth="1"/>
    <col min="14346" max="14346" width="30.7109375" style="96" customWidth="1"/>
    <col min="14347" max="14592" width="11.42578125" style="96"/>
    <col min="14593" max="14593" width="8.7109375" style="96" customWidth="1"/>
    <col min="14594" max="14594" width="45.7109375" style="96" customWidth="1"/>
    <col min="14595" max="14595" width="15.7109375" style="96" customWidth="1"/>
    <col min="14596" max="14597" width="17.7109375" style="96" customWidth="1"/>
    <col min="14598" max="14598" width="15.28515625" style="96" customWidth="1"/>
    <col min="14599" max="14599" width="35.7109375" style="96" customWidth="1"/>
    <col min="14600" max="14600" width="17.7109375" style="96" customWidth="1"/>
    <col min="14601" max="14601" width="15.28515625" style="96" customWidth="1"/>
    <col min="14602" max="14602" width="30.7109375" style="96" customWidth="1"/>
    <col min="14603" max="14848" width="11.42578125" style="96"/>
    <col min="14849" max="14849" width="8.7109375" style="96" customWidth="1"/>
    <col min="14850" max="14850" width="45.7109375" style="96" customWidth="1"/>
    <col min="14851" max="14851" width="15.7109375" style="96" customWidth="1"/>
    <col min="14852" max="14853" width="17.7109375" style="96" customWidth="1"/>
    <col min="14854" max="14854" width="15.28515625" style="96" customWidth="1"/>
    <col min="14855" max="14855" width="35.7109375" style="96" customWidth="1"/>
    <col min="14856" max="14856" width="17.7109375" style="96" customWidth="1"/>
    <col min="14857" max="14857" width="15.28515625" style="96" customWidth="1"/>
    <col min="14858" max="14858" width="30.7109375" style="96" customWidth="1"/>
    <col min="14859" max="15104" width="11.42578125" style="96"/>
    <col min="15105" max="15105" width="8.7109375" style="96" customWidth="1"/>
    <col min="15106" max="15106" width="45.7109375" style="96" customWidth="1"/>
    <col min="15107" max="15107" width="15.7109375" style="96" customWidth="1"/>
    <col min="15108" max="15109" width="17.7109375" style="96" customWidth="1"/>
    <col min="15110" max="15110" width="15.28515625" style="96" customWidth="1"/>
    <col min="15111" max="15111" width="35.7109375" style="96" customWidth="1"/>
    <col min="15112" max="15112" width="17.7109375" style="96" customWidth="1"/>
    <col min="15113" max="15113" width="15.28515625" style="96" customWidth="1"/>
    <col min="15114" max="15114" width="30.7109375" style="96" customWidth="1"/>
    <col min="15115" max="15360" width="11.42578125" style="96"/>
    <col min="15361" max="15361" width="8.7109375" style="96" customWidth="1"/>
    <col min="15362" max="15362" width="45.7109375" style="96" customWidth="1"/>
    <col min="15363" max="15363" width="15.7109375" style="96" customWidth="1"/>
    <col min="15364" max="15365" width="17.7109375" style="96" customWidth="1"/>
    <col min="15366" max="15366" width="15.28515625" style="96" customWidth="1"/>
    <col min="15367" max="15367" width="35.7109375" style="96" customWidth="1"/>
    <col min="15368" max="15368" width="17.7109375" style="96" customWidth="1"/>
    <col min="15369" max="15369" width="15.28515625" style="96" customWidth="1"/>
    <col min="15370" max="15370" width="30.7109375" style="96" customWidth="1"/>
    <col min="15371" max="15616" width="11.42578125" style="96"/>
    <col min="15617" max="15617" width="8.7109375" style="96" customWidth="1"/>
    <col min="15618" max="15618" width="45.7109375" style="96" customWidth="1"/>
    <col min="15619" max="15619" width="15.7109375" style="96" customWidth="1"/>
    <col min="15620" max="15621" width="17.7109375" style="96" customWidth="1"/>
    <col min="15622" max="15622" width="15.28515625" style="96" customWidth="1"/>
    <col min="15623" max="15623" width="35.7109375" style="96" customWidth="1"/>
    <col min="15624" max="15624" width="17.7109375" style="96" customWidth="1"/>
    <col min="15625" max="15625" width="15.28515625" style="96" customWidth="1"/>
    <col min="15626" max="15626" width="30.7109375" style="96" customWidth="1"/>
    <col min="15627" max="15872" width="11.42578125" style="96"/>
    <col min="15873" max="15873" width="8.7109375" style="96" customWidth="1"/>
    <col min="15874" max="15874" width="45.7109375" style="96" customWidth="1"/>
    <col min="15875" max="15875" width="15.7109375" style="96" customWidth="1"/>
    <col min="15876" max="15877" width="17.7109375" style="96" customWidth="1"/>
    <col min="15878" max="15878" width="15.28515625" style="96" customWidth="1"/>
    <col min="15879" max="15879" width="35.7109375" style="96" customWidth="1"/>
    <col min="15880" max="15880" width="17.7109375" style="96" customWidth="1"/>
    <col min="15881" max="15881" width="15.28515625" style="96" customWidth="1"/>
    <col min="15882" max="15882" width="30.7109375" style="96" customWidth="1"/>
    <col min="15883" max="16128" width="11.42578125" style="96"/>
    <col min="16129" max="16129" width="8.7109375" style="96" customWidth="1"/>
    <col min="16130" max="16130" width="45.7109375" style="96" customWidth="1"/>
    <col min="16131" max="16131" width="15.7109375" style="96" customWidth="1"/>
    <col min="16132" max="16133" width="17.7109375" style="96" customWidth="1"/>
    <col min="16134" max="16134" width="15.28515625" style="96" customWidth="1"/>
    <col min="16135" max="16135" width="35.7109375" style="96" customWidth="1"/>
    <col min="16136" max="16136" width="17.7109375" style="96" customWidth="1"/>
    <col min="16137" max="16137" width="15.28515625" style="96" customWidth="1"/>
    <col min="16138" max="16138" width="30.7109375" style="96" customWidth="1"/>
    <col min="16139" max="16384" width="11.42578125" style="96"/>
  </cols>
  <sheetData>
    <row r="1" spans="1:10" ht="18.75" x14ac:dyDescent="0.3">
      <c r="A1" s="600"/>
      <c r="B1" s="601"/>
      <c r="C1" s="601"/>
      <c r="D1" s="600"/>
      <c r="E1" s="600"/>
      <c r="F1" s="600"/>
      <c r="G1" s="602"/>
      <c r="H1" s="600"/>
      <c r="I1" s="600"/>
      <c r="J1" s="603" t="s">
        <v>2212</v>
      </c>
    </row>
    <row r="2" spans="1:10" ht="39" customHeight="1" x14ac:dyDescent="0.25">
      <c r="A2" s="2079" t="s">
        <v>2030</v>
      </c>
      <c r="B2" s="2079"/>
      <c r="C2" s="2079"/>
      <c r="D2" s="2079"/>
      <c r="E2" s="2079"/>
      <c r="F2" s="2079"/>
      <c r="G2" s="2079"/>
      <c r="H2" s="2079"/>
      <c r="I2" s="2079"/>
      <c r="J2" s="2079"/>
    </row>
    <row r="3" spans="1:10" ht="21" customHeight="1" x14ac:dyDescent="0.25">
      <c r="A3" s="2080" t="s">
        <v>406</v>
      </c>
      <c r="B3" s="2080"/>
      <c r="C3" s="2080"/>
      <c r="D3" s="2080"/>
      <c r="E3" s="2080"/>
      <c r="F3" s="2080"/>
      <c r="G3" s="2080"/>
      <c r="H3" s="2080"/>
      <c r="I3" s="2080"/>
      <c r="J3" s="2080"/>
    </row>
    <row r="4" spans="1:10" ht="21" customHeight="1" x14ac:dyDescent="0.25">
      <c r="A4" s="2080" t="s">
        <v>1733</v>
      </c>
      <c r="B4" s="2080"/>
      <c r="C4" s="2080"/>
      <c r="D4" s="2080"/>
      <c r="E4" s="2080"/>
      <c r="F4" s="2080"/>
      <c r="G4" s="2080"/>
      <c r="H4" s="2080"/>
      <c r="I4" s="2080"/>
      <c r="J4" s="2080"/>
    </row>
    <row r="5" spans="1:10" ht="12" customHeight="1" x14ac:dyDescent="0.25">
      <c r="A5" s="604"/>
      <c r="B5" s="604"/>
      <c r="C5" s="604"/>
      <c r="D5" s="604"/>
      <c r="E5" s="604"/>
      <c r="F5" s="604"/>
      <c r="G5" s="604"/>
      <c r="H5" s="604"/>
      <c r="I5" s="604"/>
      <c r="J5" s="605"/>
    </row>
    <row r="6" spans="1:10" s="97" customFormat="1" ht="117" customHeight="1" x14ac:dyDescent="0.25">
      <c r="A6" s="606" t="s">
        <v>1</v>
      </c>
      <c r="B6" s="607" t="s">
        <v>2</v>
      </c>
      <c r="C6" s="607" t="s">
        <v>3</v>
      </c>
      <c r="D6" s="608" t="s">
        <v>706</v>
      </c>
      <c r="E6" s="609" t="s">
        <v>1256</v>
      </c>
      <c r="F6" s="609" t="s">
        <v>4</v>
      </c>
      <c r="G6" s="607" t="s">
        <v>399</v>
      </c>
      <c r="H6" s="607" t="s">
        <v>1257</v>
      </c>
      <c r="I6" s="607" t="s">
        <v>6</v>
      </c>
      <c r="J6" s="607" t="s">
        <v>7</v>
      </c>
    </row>
    <row r="7" spans="1:10" s="98" customFormat="1" ht="26.25" customHeight="1" x14ac:dyDescent="0.25">
      <c r="A7" s="610">
        <v>1</v>
      </c>
      <c r="B7" s="610">
        <v>2</v>
      </c>
      <c r="C7" s="610">
        <v>3</v>
      </c>
      <c r="D7" s="611">
        <v>4</v>
      </c>
      <c r="E7" s="611">
        <v>5</v>
      </c>
      <c r="F7" s="611">
        <v>6</v>
      </c>
      <c r="G7" s="611">
        <v>7</v>
      </c>
      <c r="H7" s="611">
        <v>8</v>
      </c>
      <c r="I7" s="611">
        <v>9</v>
      </c>
      <c r="J7" s="612">
        <v>10</v>
      </c>
    </row>
    <row r="8" spans="1:10" s="98" customFormat="1" ht="28.5" customHeight="1" x14ac:dyDescent="0.25">
      <c r="A8" s="2074" t="s">
        <v>407</v>
      </c>
      <c r="B8" s="2081"/>
      <c r="C8" s="2081"/>
      <c r="D8" s="2081"/>
      <c r="E8" s="2081"/>
      <c r="F8" s="2081"/>
      <c r="G8" s="2081"/>
      <c r="H8" s="2081"/>
      <c r="I8" s="2081"/>
      <c r="J8" s="2081"/>
    </row>
    <row r="9" spans="1:10" s="99" customFormat="1" ht="167.25" customHeight="1" x14ac:dyDescent="0.25">
      <c r="A9" s="613" t="s">
        <v>10</v>
      </c>
      <c r="B9" s="614" t="s">
        <v>408</v>
      </c>
      <c r="C9" s="615" t="s">
        <v>19</v>
      </c>
      <c r="D9" s="346">
        <f>D10+D12</f>
        <v>143722</v>
      </c>
      <c r="E9" s="346">
        <f>E10+E12</f>
        <v>126489.3</v>
      </c>
      <c r="F9" s="616">
        <f t="shared" ref="F9:F16" si="0">E9/D9*100</f>
        <v>88.009699280555523</v>
      </c>
      <c r="G9" s="617"/>
      <c r="H9" s="618">
        <f>H12+H10</f>
        <v>126489.3</v>
      </c>
      <c r="I9" s="618">
        <f t="shared" ref="I9:I16" si="1">H9/D9*100</f>
        <v>88.009699280555523</v>
      </c>
      <c r="J9" s="619"/>
    </row>
    <row r="10" spans="1:10" ht="312.75" customHeight="1" x14ac:dyDescent="0.25">
      <c r="A10" s="1732" t="s">
        <v>25</v>
      </c>
      <c r="B10" s="1733" t="s">
        <v>884</v>
      </c>
      <c r="C10" s="1727" t="s">
        <v>19</v>
      </c>
      <c r="D10" s="1694">
        <v>132978</v>
      </c>
      <c r="E10" s="624">
        <v>116138.2</v>
      </c>
      <c r="F10" s="625">
        <f t="shared" si="0"/>
        <v>87.336401510024203</v>
      </c>
      <c r="G10" s="1691" t="s">
        <v>2031</v>
      </c>
      <c r="H10" s="624">
        <f>E10</f>
        <v>116138.2</v>
      </c>
      <c r="I10" s="624">
        <f t="shared" si="1"/>
        <v>87.336401510024203</v>
      </c>
      <c r="J10" s="1691" t="s">
        <v>2493</v>
      </c>
    </row>
    <row r="11" spans="1:10" ht="75" customHeight="1" x14ac:dyDescent="0.25">
      <c r="A11" s="1732"/>
      <c r="B11" s="1733" t="s">
        <v>2424</v>
      </c>
      <c r="C11" s="1727"/>
      <c r="D11" s="1728"/>
      <c r="E11" s="1734"/>
      <c r="F11" s="1735"/>
      <c r="G11" s="617"/>
      <c r="H11" s="1734"/>
      <c r="I11" s="1734"/>
      <c r="J11" s="1691" t="s">
        <v>2425</v>
      </c>
    </row>
    <row r="12" spans="1:10" ht="134.25" customHeight="1" x14ac:dyDescent="0.25">
      <c r="A12" s="620" t="s">
        <v>35</v>
      </c>
      <c r="B12" s="621" t="s">
        <v>885</v>
      </c>
      <c r="C12" s="622" t="s">
        <v>19</v>
      </c>
      <c r="D12" s="623">
        <v>10744</v>
      </c>
      <c r="E12" s="624">
        <v>10351.1</v>
      </c>
      <c r="F12" s="625">
        <f t="shared" si="0"/>
        <v>96.343075204765455</v>
      </c>
      <c r="G12" s="626" t="s">
        <v>2032</v>
      </c>
      <c r="H12" s="624">
        <f>E12</f>
        <v>10351.1</v>
      </c>
      <c r="I12" s="624">
        <f t="shared" si="1"/>
        <v>96.343075204765455</v>
      </c>
      <c r="J12" s="627"/>
    </row>
    <row r="13" spans="1:10" ht="96" customHeight="1" x14ac:dyDescent="0.25">
      <c r="A13" s="613" t="s">
        <v>14</v>
      </c>
      <c r="B13" s="614" t="s">
        <v>409</v>
      </c>
      <c r="C13" s="628" t="s">
        <v>23</v>
      </c>
      <c r="D13" s="346">
        <f>D14</f>
        <v>390.1</v>
      </c>
      <c r="E13" s="346">
        <f>E14</f>
        <v>390.1</v>
      </c>
      <c r="F13" s="616">
        <f t="shared" si="0"/>
        <v>100</v>
      </c>
      <c r="G13" s="629"/>
      <c r="H13" s="346">
        <f>H14</f>
        <v>390.1</v>
      </c>
      <c r="I13" s="618">
        <f t="shared" si="1"/>
        <v>100</v>
      </c>
      <c r="J13" s="629"/>
    </row>
    <row r="14" spans="1:10" ht="133.5" customHeight="1" x14ac:dyDescent="0.25">
      <c r="A14" s="620" t="s">
        <v>78</v>
      </c>
      <c r="B14" s="621" t="s">
        <v>886</v>
      </c>
      <c r="C14" s="630" t="s">
        <v>23</v>
      </c>
      <c r="D14" s="623">
        <v>390.1</v>
      </c>
      <c r="E14" s="623">
        <v>390.1</v>
      </c>
      <c r="F14" s="625">
        <f t="shared" si="0"/>
        <v>100</v>
      </c>
      <c r="G14" s="631" t="s">
        <v>2033</v>
      </c>
      <c r="H14" s="623">
        <f>E14</f>
        <v>390.1</v>
      </c>
      <c r="I14" s="624">
        <f t="shared" si="1"/>
        <v>100</v>
      </c>
      <c r="J14" s="632"/>
    </row>
    <row r="15" spans="1:10" ht="112.5" customHeight="1" x14ac:dyDescent="0.25">
      <c r="A15" s="613" t="s">
        <v>16</v>
      </c>
      <c r="B15" s="614" t="s">
        <v>410</v>
      </c>
      <c r="C15" s="628" t="s">
        <v>23</v>
      </c>
      <c r="D15" s="346">
        <f>D16</f>
        <v>25900</v>
      </c>
      <c r="E15" s="346">
        <f>E16</f>
        <v>25753.7</v>
      </c>
      <c r="F15" s="618">
        <f t="shared" si="0"/>
        <v>99.435135135135127</v>
      </c>
      <c r="G15" s="624"/>
      <c r="H15" s="618">
        <f>H16</f>
        <v>25753.7</v>
      </c>
      <c r="I15" s="618">
        <f t="shared" si="1"/>
        <v>99.435135135135127</v>
      </c>
      <c r="J15" s="619"/>
    </row>
    <row r="16" spans="1:10" ht="114" customHeight="1" x14ac:dyDescent="0.25">
      <c r="A16" s="1677" t="s">
        <v>20</v>
      </c>
      <c r="B16" s="621" t="s">
        <v>887</v>
      </c>
      <c r="C16" s="1684" t="s">
        <v>23</v>
      </c>
      <c r="D16" s="1676">
        <v>25900</v>
      </c>
      <c r="E16" s="624">
        <v>25753.7</v>
      </c>
      <c r="F16" s="624">
        <f t="shared" si="0"/>
        <v>99.435135135135127</v>
      </c>
      <c r="G16" s="1682" t="s">
        <v>2034</v>
      </c>
      <c r="H16" s="624">
        <f>E16</f>
        <v>25753.7</v>
      </c>
      <c r="I16" s="624">
        <f t="shared" si="1"/>
        <v>99.435135135135127</v>
      </c>
      <c r="J16" s="633"/>
    </row>
    <row r="17" spans="1:10" ht="89.25" customHeight="1" x14ac:dyDescent="0.25">
      <c r="A17" s="1677" t="s">
        <v>143</v>
      </c>
      <c r="B17" s="614" t="s">
        <v>411</v>
      </c>
      <c r="C17" s="628" t="s">
        <v>23</v>
      </c>
      <c r="D17" s="346">
        <f>D18</f>
        <v>0</v>
      </c>
      <c r="E17" s="346">
        <f>E18</f>
        <v>0</v>
      </c>
      <c r="F17" s="618">
        <v>0</v>
      </c>
      <c r="G17" s="624"/>
      <c r="H17" s="618">
        <f>E17</f>
        <v>0</v>
      </c>
      <c r="I17" s="618">
        <v>0</v>
      </c>
      <c r="J17" s="634"/>
    </row>
    <row r="18" spans="1:10" ht="96.75" customHeight="1" x14ac:dyDescent="0.25">
      <c r="A18" s="1677" t="s">
        <v>335</v>
      </c>
      <c r="B18" s="621" t="s">
        <v>888</v>
      </c>
      <c r="C18" s="1684" t="s">
        <v>23</v>
      </c>
      <c r="D18" s="1676">
        <f>SUM(D19:D19)</f>
        <v>0</v>
      </c>
      <c r="E18" s="1676">
        <f>SUM(E19:E19)</f>
        <v>0</v>
      </c>
      <c r="F18" s="624">
        <v>0</v>
      </c>
      <c r="G18" s="624"/>
      <c r="H18" s="624">
        <f>E18</f>
        <v>0</v>
      </c>
      <c r="I18" s="624">
        <v>0</v>
      </c>
      <c r="J18" s="1672"/>
    </row>
    <row r="19" spans="1:10" ht="116.25" customHeight="1" x14ac:dyDescent="0.25">
      <c r="A19" s="1677" t="s">
        <v>412</v>
      </c>
      <c r="B19" s="621" t="s">
        <v>889</v>
      </c>
      <c r="C19" s="1684" t="s">
        <v>23</v>
      </c>
      <c r="D19" s="1676">
        <v>0</v>
      </c>
      <c r="E19" s="624">
        <v>0</v>
      </c>
      <c r="F19" s="624">
        <v>0</v>
      </c>
      <c r="G19" s="624"/>
      <c r="H19" s="624">
        <f>E19</f>
        <v>0</v>
      </c>
      <c r="I19" s="624">
        <v>0</v>
      </c>
      <c r="J19" s="1672" t="s">
        <v>698</v>
      </c>
    </row>
    <row r="20" spans="1:10" ht="78" customHeight="1" x14ac:dyDescent="0.25">
      <c r="A20" s="1680" t="s">
        <v>156</v>
      </c>
      <c r="B20" s="614" t="s">
        <v>413</v>
      </c>
      <c r="C20" s="628" t="s">
        <v>19</v>
      </c>
      <c r="D20" s="618">
        <f>D22</f>
        <v>0</v>
      </c>
      <c r="E20" s="618">
        <f>E22</f>
        <v>0</v>
      </c>
      <c r="F20" s="618">
        <v>0</v>
      </c>
      <c r="G20" s="618"/>
      <c r="H20" s="618">
        <v>0</v>
      </c>
      <c r="I20" s="618">
        <v>0</v>
      </c>
      <c r="J20" s="619"/>
    </row>
    <row r="21" spans="1:10" ht="154.5" customHeight="1" x14ac:dyDescent="0.25">
      <c r="A21" s="620" t="s">
        <v>374</v>
      </c>
      <c r="B21" s="621" t="s">
        <v>890</v>
      </c>
      <c r="C21" s="491" t="s">
        <v>2035</v>
      </c>
      <c r="D21" s="2082" t="s">
        <v>2036</v>
      </c>
      <c r="E21" s="2082"/>
      <c r="F21" s="2082"/>
      <c r="G21" s="2082"/>
      <c r="H21" s="2082"/>
      <c r="I21" s="2082"/>
      <c r="J21" s="2082"/>
    </row>
    <row r="22" spans="1:10" ht="78" customHeight="1" x14ac:dyDescent="0.25">
      <c r="A22" s="620" t="s">
        <v>376</v>
      </c>
      <c r="B22" s="621" t="s">
        <v>891</v>
      </c>
      <c r="C22" s="630" t="s">
        <v>19</v>
      </c>
      <c r="D22" s="624">
        <v>0</v>
      </c>
      <c r="E22" s="625">
        <v>0</v>
      </c>
      <c r="F22" s="625">
        <v>0</v>
      </c>
      <c r="G22" s="626"/>
      <c r="H22" s="625">
        <v>0</v>
      </c>
      <c r="I22" s="625">
        <v>0</v>
      </c>
      <c r="J22" s="458" t="s">
        <v>698</v>
      </c>
    </row>
    <row r="23" spans="1:10" s="99" customFormat="1" ht="24" customHeight="1" x14ac:dyDescent="0.25">
      <c r="A23" s="2075"/>
      <c r="B23" s="2092" t="s">
        <v>48</v>
      </c>
      <c r="C23" s="628" t="s">
        <v>18</v>
      </c>
      <c r="D23" s="618">
        <f>D24+D25</f>
        <v>170012.1</v>
      </c>
      <c r="E23" s="618">
        <f>E24+E25</f>
        <v>152633.1</v>
      </c>
      <c r="F23" s="616">
        <f>E23/D23*100</f>
        <v>89.77778640461473</v>
      </c>
      <c r="G23" s="2083"/>
      <c r="H23" s="618">
        <f>H24+H25</f>
        <v>152633.1</v>
      </c>
      <c r="I23" s="616">
        <f>H23/D23*100</f>
        <v>89.77778640461473</v>
      </c>
      <c r="J23" s="2086"/>
    </row>
    <row r="24" spans="1:10" s="99" customFormat="1" ht="78.75" customHeight="1" x14ac:dyDescent="0.25">
      <c r="A24" s="2075"/>
      <c r="B24" s="2092"/>
      <c r="C24" s="628" t="s">
        <v>19</v>
      </c>
      <c r="D24" s="618">
        <f>D9+D20</f>
        <v>143722</v>
      </c>
      <c r="E24" s="618">
        <f>E9+E20</f>
        <v>126489.3</v>
      </c>
      <c r="F24" s="616">
        <f>E24/D24*100</f>
        <v>88.009699280555523</v>
      </c>
      <c r="G24" s="2084"/>
      <c r="H24" s="618">
        <f>H20+H9</f>
        <v>126489.3</v>
      </c>
      <c r="I24" s="616">
        <f>H24/D24*100</f>
        <v>88.009699280555523</v>
      </c>
      <c r="J24" s="2087"/>
    </row>
    <row r="25" spans="1:10" s="99" customFormat="1" ht="96" customHeight="1" x14ac:dyDescent="0.25">
      <c r="A25" s="2075"/>
      <c r="B25" s="2092"/>
      <c r="C25" s="628" t="s">
        <v>23</v>
      </c>
      <c r="D25" s="618">
        <f>D13+D15</f>
        <v>26290.1</v>
      </c>
      <c r="E25" s="618">
        <f>E15+E13</f>
        <v>26143.8</v>
      </c>
      <c r="F25" s="616">
        <f>E25/D25*100</f>
        <v>99.443516761062156</v>
      </c>
      <c r="G25" s="2085"/>
      <c r="H25" s="618">
        <f>H15+H13</f>
        <v>26143.8</v>
      </c>
      <c r="I25" s="616">
        <f>H25/D25*100</f>
        <v>99.443516761062156</v>
      </c>
      <c r="J25" s="2088"/>
    </row>
    <row r="26" spans="1:10" s="99" customFormat="1" ht="29.25" customHeight="1" x14ac:dyDescent="0.25">
      <c r="A26" s="2074" t="s">
        <v>414</v>
      </c>
      <c r="B26" s="2074"/>
      <c r="C26" s="2074"/>
      <c r="D26" s="2074"/>
      <c r="E26" s="2074"/>
      <c r="F26" s="2074"/>
      <c r="G26" s="2074"/>
      <c r="H26" s="2074"/>
      <c r="I26" s="2074"/>
      <c r="J26" s="2074"/>
    </row>
    <row r="27" spans="1:10" s="99" customFormat="1" ht="24.75" customHeight="1" x14ac:dyDescent="0.25">
      <c r="A27" s="2075" t="s">
        <v>10</v>
      </c>
      <c r="B27" s="2091" t="s">
        <v>415</v>
      </c>
      <c r="C27" s="1681" t="s">
        <v>18</v>
      </c>
      <c r="D27" s="618">
        <f>D28+D29</f>
        <v>7348.0999999999995</v>
      </c>
      <c r="E27" s="618">
        <f>E28+E29</f>
        <v>7054.5</v>
      </c>
      <c r="F27" s="616">
        <f t="shared" ref="F27:F28" si="2">E27/D27*100</f>
        <v>96.004409303085154</v>
      </c>
      <c r="G27" s="1679"/>
      <c r="H27" s="618">
        <f>H28+H29</f>
        <v>7054.5</v>
      </c>
      <c r="I27" s="616">
        <f t="shared" ref="I27:I28" si="3">H27/D27*100</f>
        <v>96.004409303085154</v>
      </c>
      <c r="J27" s="1679"/>
    </row>
    <row r="28" spans="1:10" s="99" customFormat="1" ht="77.25" customHeight="1" x14ac:dyDescent="0.25">
      <c r="A28" s="2075"/>
      <c r="B28" s="2091"/>
      <c r="C28" s="628" t="s">
        <v>19</v>
      </c>
      <c r="D28" s="618">
        <f>D39</f>
        <v>2500</v>
      </c>
      <c r="E28" s="618">
        <f>E39</f>
        <v>2423.4</v>
      </c>
      <c r="F28" s="616">
        <f t="shared" si="2"/>
        <v>96.936000000000007</v>
      </c>
      <c r="G28" s="1679"/>
      <c r="H28" s="618">
        <f>E28</f>
        <v>2423.4</v>
      </c>
      <c r="I28" s="616">
        <f t="shared" si="3"/>
        <v>96.936000000000007</v>
      </c>
      <c r="J28" s="1679"/>
    </row>
    <row r="29" spans="1:10" s="99" customFormat="1" ht="96" customHeight="1" x14ac:dyDescent="0.25">
      <c r="A29" s="2075"/>
      <c r="B29" s="2091"/>
      <c r="C29" s="628" t="s">
        <v>23</v>
      </c>
      <c r="D29" s="346">
        <f>D30+D40+D41</f>
        <v>4848.0999999999995</v>
      </c>
      <c r="E29" s="346">
        <f>E30+E40+E41</f>
        <v>4631.0999999999995</v>
      </c>
      <c r="F29" s="616">
        <f>E29/D29*100</f>
        <v>95.524019719065194</v>
      </c>
      <c r="G29" s="635"/>
      <c r="H29" s="618">
        <f>E29</f>
        <v>4631.0999999999995</v>
      </c>
      <c r="I29" s="616">
        <f>H29/D29*100</f>
        <v>95.524019719065194</v>
      </c>
      <c r="J29" s="637"/>
    </row>
    <row r="30" spans="1:10" ht="132.75" customHeight="1" x14ac:dyDescent="0.25">
      <c r="A30" s="620" t="s">
        <v>25</v>
      </c>
      <c r="B30" s="622" t="s">
        <v>892</v>
      </c>
      <c r="C30" s="622" t="s">
        <v>23</v>
      </c>
      <c r="D30" s="638">
        <f>SUM(D31:D36)+D37</f>
        <v>4094.4</v>
      </c>
      <c r="E30" s="638">
        <f>SUM(E31:E36)+E37</f>
        <v>3877.4</v>
      </c>
      <c r="F30" s="625">
        <f t="shared" ref="F30:F40" si="4">E30/D30*100</f>
        <v>94.700078155529496</v>
      </c>
      <c r="G30" s="626" t="s">
        <v>2037</v>
      </c>
      <c r="H30" s="625">
        <f>E30</f>
        <v>3877.4</v>
      </c>
      <c r="I30" s="625">
        <f t="shared" ref="I30:I40" si="5">H30/D30*100</f>
        <v>94.700078155529496</v>
      </c>
      <c r="J30" s="639"/>
    </row>
    <row r="31" spans="1:10" ht="312.75" customHeight="1" x14ac:dyDescent="0.25">
      <c r="A31" s="1677" t="s">
        <v>282</v>
      </c>
      <c r="B31" s="1678" t="s">
        <v>893</v>
      </c>
      <c r="C31" s="1678" t="s">
        <v>23</v>
      </c>
      <c r="D31" s="1676">
        <v>399.7</v>
      </c>
      <c r="E31" s="625">
        <v>399.7</v>
      </c>
      <c r="F31" s="625">
        <f t="shared" si="4"/>
        <v>100</v>
      </c>
      <c r="G31" s="640" t="s">
        <v>2038</v>
      </c>
      <c r="H31" s="625">
        <f>E31</f>
        <v>399.7</v>
      </c>
      <c r="I31" s="625">
        <f t="shared" si="5"/>
        <v>100</v>
      </c>
      <c r="J31" s="1675"/>
    </row>
    <row r="32" spans="1:10" ht="96" customHeight="1" x14ac:dyDescent="0.25">
      <c r="A32" s="620" t="s">
        <v>283</v>
      </c>
      <c r="B32" s="621" t="s">
        <v>894</v>
      </c>
      <c r="C32" s="622" t="s">
        <v>23</v>
      </c>
      <c r="D32" s="623">
        <v>371.7</v>
      </c>
      <c r="E32" s="625">
        <v>371.7</v>
      </c>
      <c r="F32" s="625">
        <f t="shared" si="4"/>
        <v>100</v>
      </c>
      <c r="G32" s="641" t="s">
        <v>2426</v>
      </c>
      <c r="H32" s="625">
        <v>371.7</v>
      </c>
      <c r="I32" s="625">
        <f t="shared" si="5"/>
        <v>100</v>
      </c>
      <c r="J32" s="626"/>
    </row>
    <row r="33" spans="1:10" ht="192.75" customHeight="1" x14ac:dyDescent="0.25">
      <c r="A33" s="1692"/>
      <c r="B33" s="621" t="s">
        <v>2428</v>
      </c>
      <c r="C33" s="1693"/>
      <c r="D33" s="1694"/>
      <c r="E33" s="625"/>
      <c r="F33" s="625"/>
      <c r="G33" s="641" t="s">
        <v>2427</v>
      </c>
      <c r="H33" s="625"/>
      <c r="I33" s="625"/>
      <c r="J33" s="1691"/>
    </row>
    <row r="34" spans="1:10" ht="95.25" customHeight="1" x14ac:dyDescent="0.25">
      <c r="A34" s="620" t="s">
        <v>416</v>
      </c>
      <c r="B34" s="621" t="s">
        <v>895</v>
      </c>
      <c r="C34" s="622" t="s">
        <v>23</v>
      </c>
      <c r="D34" s="623">
        <v>10</v>
      </c>
      <c r="E34" s="625">
        <v>10</v>
      </c>
      <c r="F34" s="625">
        <f t="shared" si="4"/>
        <v>100</v>
      </c>
      <c r="G34" s="626" t="s">
        <v>2494</v>
      </c>
      <c r="H34" s="625">
        <f>E34</f>
        <v>10</v>
      </c>
      <c r="I34" s="625">
        <f t="shared" si="5"/>
        <v>100</v>
      </c>
      <c r="J34" s="639"/>
    </row>
    <row r="35" spans="1:10" ht="409.6" customHeight="1" x14ac:dyDescent="0.25">
      <c r="A35" s="1732" t="s">
        <v>417</v>
      </c>
      <c r="B35" s="1733" t="s">
        <v>896</v>
      </c>
      <c r="C35" s="1727" t="s">
        <v>23</v>
      </c>
      <c r="D35" s="1694">
        <v>2000</v>
      </c>
      <c r="E35" s="625">
        <v>1999.4</v>
      </c>
      <c r="F35" s="625">
        <f t="shared" si="4"/>
        <v>99.97</v>
      </c>
      <c r="G35" s="1691" t="s">
        <v>2429</v>
      </c>
      <c r="H35" s="625">
        <v>1999.4</v>
      </c>
      <c r="I35" s="625">
        <f t="shared" si="5"/>
        <v>99.97</v>
      </c>
      <c r="J35" s="646"/>
    </row>
    <row r="36" spans="1:10" ht="122.25" customHeight="1" x14ac:dyDescent="0.25">
      <c r="A36" s="620" t="s">
        <v>418</v>
      </c>
      <c r="B36" s="622" t="s">
        <v>897</v>
      </c>
      <c r="C36" s="622" t="s">
        <v>23</v>
      </c>
      <c r="D36" s="623">
        <v>450</v>
      </c>
      <c r="E36" s="625">
        <v>450</v>
      </c>
      <c r="F36" s="625">
        <f t="shared" si="4"/>
        <v>100</v>
      </c>
      <c r="G36" s="626" t="s">
        <v>2039</v>
      </c>
      <c r="H36" s="625">
        <f>E36</f>
        <v>450</v>
      </c>
      <c r="I36" s="625">
        <f t="shared" si="5"/>
        <v>100</v>
      </c>
      <c r="J36" s="641"/>
    </row>
    <row r="37" spans="1:10" ht="224.25" customHeight="1" x14ac:dyDescent="0.25">
      <c r="A37" s="620" t="s">
        <v>622</v>
      </c>
      <c r="B37" s="622" t="s">
        <v>2040</v>
      </c>
      <c r="C37" s="622" t="s">
        <v>23</v>
      </c>
      <c r="D37" s="623">
        <v>863</v>
      </c>
      <c r="E37" s="625">
        <v>646.6</v>
      </c>
      <c r="F37" s="625">
        <f t="shared" si="4"/>
        <v>74.924681344148325</v>
      </c>
      <c r="G37" s="626" t="s">
        <v>2041</v>
      </c>
      <c r="H37" s="625">
        <f>E37</f>
        <v>646.6</v>
      </c>
      <c r="I37" s="625">
        <f t="shared" si="5"/>
        <v>74.924681344148325</v>
      </c>
      <c r="J37" s="641" t="s">
        <v>2042</v>
      </c>
    </row>
    <row r="38" spans="1:10" ht="27.75" customHeight="1" x14ac:dyDescent="0.25">
      <c r="A38" s="2068" t="s">
        <v>35</v>
      </c>
      <c r="B38" s="2093" t="s">
        <v>898</v>
      </c>
      <c r="C38" s="1678" t="s">
        <v>18</v>
      </c>
      <c r="D38" s="1676">
        <f>D39+D40</f>
        <v>2750</v>
      </c>
      <c r="E38" s="1676">
        <f>E39+E40</f>
        <v>2673.4</v>
      </c>
      <c r="F38" s="625">
        <f>E38/D38*100</f>
        <v>97.214545454545458</v>
      </c>
      <c r="G38" s="2045" t="s">
        <v>2043</v>
      </c>
      <c r="H38" s="1676">
        <f>E38</f>
        <v>2673.4</v>
      </c>
      <c r="I38" s="625">
        <f t="shared" si="5"/>
        <v>97.214545454545458</v>
      </c>
      <c r="J38" s="2094"/>
    </row>
    <row r="39" spans="1:10" ht="110.25" customHeight="1" x14ac:dyDescent="0.25">
      <c r="A39" s="2068"/>
      <c r="B39" s="2093"/>
      <c r="C39" s="1678" t="s">
        <v>19</v>
      </c>
      <c r="D39" s="1676">
        <v>2500</v>
      </c>
      <c r="E39" s="1676">
        <v>2423.4</v>
      </c>
      <c r="F39" s="625">
        <f>E39/D39*100</f>
        <v>96.936000000000007</v>
      </c>
      <c r="G39" s="2045"/>
      <c r="H39" s="1676">
        <f>E39</f>
        <v>2423.4</v>
      </c>
      <c r="I39" s="625">
        <f t="shared" si="5"/>
        <v>96.936000000000007</v>
      </c>
      <c r="J39" s="2094"/>
    </row>
    <row r="40" spans="1:10" ht="105.75" customHeight="1" x14ac:dyDescent="0.25">
      <c r="A40" s="2068"/>
      <c r="B40" s="2093"/>
      <c r="C40" s="1678" t="s">
        <v>23</v>
      </c>
      <c r="D40" s="1676">
        <v>250</v>
      </c>
      <c r="E40" s="1676">
        <v>250</v>
      </c>
      <c r="F40" s="625">
        <f t="shared" si="4"/>
        <v>100</v>
      </c>
      <c r="G40" s="2045"/>
      <c r="H40" s="1676">
        <f>E40</f>
        <v>250</v>
      </c>
      <c r="I40" s="625">
        <f t="shared" si="5"/>
        <v>100</v>
      </c>
      <c r="J40" s="2094"/>
    </row>
    <row r="41" spans="1:10" ht="98.25" customHeight="1" x14ac:dyDescent="0.25">
      <c r="A41" s="1774" t="s">
        <v>36</v>
      </c>
      <c r="B41" s="1776" t="s">
        <v>899</v>
      </c>
      <c r="C41" s="1775" t="s">
        <v>23</v>
      </c>
      <c r="D41" s="638">
        <f>D42</f>
        <v>503.7</v>
      </c>
      <c r="E41" s="638">
        <f>E42</f>
        <v>503.7</v>
      </c>
      <c r="F41" s="625">
        <f>E41/D41*100</f>
        <v>100</v>
      </c>
      <c r="G41" s="1773" t="s">
        <v>2665</v>
      </c>
      <c r="H41" s="625">
        <f>H42</f>
        <v>503.7</v>
      </c>
      <c r="I41" s="625">
        <f>H41/D41*100</f>
        <v>100</v>
      </c>
      <c r="J41" s="633"/>
    </row>
    <row r="42" spans="1:10" ht="89.25" customHeight="1" x14ac:dyDescent="0.25">
      <c r="A42" s="1774" t="s">
        <v>37</v>
      </c>
      <c r="B42" s="642" t="s">
        <v>900</v>
      </c>
      <c r="C42" s="1775" t="s">
        <v>23</v>
      </c>
      <c r="D42" s="624">
        <v>503.7</v>
      </c>
      <c r="E42" s="625">
        <v>503.7</v>
      </c>
      <c r="F42" s="625">
        <f t="shared" ref="F42:F50" si="6">E42/D42*100</f>
        <v>100</v>
      </c>
      <c r="G42" s="1773" t="s">
        <v>2664</v>
      </c>
      <c r="H42" s="625">
        <f>E42</f>
        <v>503.7</v>
      </c>
      <c r="I42" s="625">
        <f t="shared" ref="I42:I50" si="7">H42/D42*100</f>
        <v>100</v>
      </c>
      <c r="J42" s="633"/>
    </row>
    <row r="43" spans="1:10" ht="114.75" customHeight="1" x14ac:dyDescent="0.25">
      <c r="A43" s="613" t="s">
        <v>14</v>
      </c>
      <c r="B43" s="643" t="s">
        <v>419</v>
      </c>
      <c r="C43" s="628" t="s">
        <v>23</v>
      </c>
      <c r="D43" s="618">
        <f>D44</f>
        <v>283.5</v>
      </c>
      <c r="E43" s="618">
        <f>E44</f>
        <v>283.5</v>
      </c>
      <c r="F43" s="616">
        <f t="shared" si="6"/>
        <v>100</v>
      </c>
      <c r="G43" s="635"/>
      <c r="H43" s="616">
        <f>H44</f>
        <v>283.5</v>
      </c>
      <c r="I43" s="616">
        <f t="shared" si="7"/>
        <v>100</v>
      </c>
      <c r="J43" s="619"/>
    </row>
    <row r="44" spans="1:10" ht="131.25" customHeight="1" x14ac:dyDescent="0.25">
      <c r="A44" s="620" t="s">
        <v>15</v>
      </c>
      <c r="B44" s="642" t="s">
        <v>901</v>
      </c>
      <c r="C44" s="630" t="s">
        <v>23</v>
      </c>
      <c r="D44" s="624">
        <f>SUM(D45:D47)</f>
        <v>283.5</v>
      </c>
      <c r="E44" s="624">
        <f>SUM(E45:E47)</f>
        <v>283.5</v>
      </c>
      <c r="F44" s="625">
        <f t="shared" si="6"/>
        <v>100</v>
      </c>
      <c r="G44" s="626" t="s">
        <v>2044</v>
      </c>
      <c r="H44" s="625">
        <f>SUM(H45:H47)</f>
        <v>283.5</v>
      </c>
      <c r="I44" s="625">
        <f t="shared" si="7"/>
        <v>100</v>
      </c>
      <c r="J44" s="633"/>
    </row>
    <row r="45" spans="1:10" ht="96.75" customHeight="1" x14ac:dyDescent="0.25">
      <c r="A45" s="620" t="s">
        <v>420</v>
      </c>
      <c r="B45" s="642" t="s">
        <v>902</v>
      </c>
      <c r="C45" s="630" t="s">
        <v>23</v>
      </c>
      <c r="D45" s="623">
        <v>100</v>
      </c>
      <c r="E45" s="625">
        <v>100</v>
      </c>
      <c r="F45" s="625">
        <f t="shared" si="6"/>
        <v>100</v>
      </c>
      <c r="G45" s="626" t="s">
        <v>2045</v>
      </c>
      <c r="H45" s="625">
        <f>E45</f>
        <v>100</v>
      </c>
      <c r="I45" s="625">
        <f t="shared" si="7"/>
        <v>100</v>
      </c>
      <c r="J45" s="633"/>
    </row>
    <row r="46" spans="1:10" ht="270" customHeight="1" x14ac:dyDescent="0.25">
      <c r="A46" s="620" t="s">
        <v>421</v>
      </c>
      <c r="B46" s="642" t="s">
        <v>2046</v>
      </c>
      <c r="C46" s="630" t="s">
        <v>23</v>
      </c>
      <c r="D46" s="623">
        <v>134.6</v>
      </c>
      <c r="E46" s="625">
        <v>134.6</v>
      </c>
      <c r="F46" s="625">
        <f t="shared" si="6"/>
        <v>100</v>
      </c>
      <c r="G46" s="626" t="s">
        <v>2047</v>
      </c>
      <c r="H46" s="625">
        <f>E46</f>
        <v>134.6</v>
      </c>
      <c r="I46" s="625">
        <f t="shared" si="7"/>
        <v>100</v>
      </c>
      <c r="J46" s="633"/>
    </row>
    <row r="47" spans="1:10" ht="144" customHeight="1" x14ac:dyDescent="0.25">
      <c r="A47" s="1677" t="s">
        <v>422</v>
      </c>
      <c r="B47" s="642" t="s">
        <v>903</v>
      </c>
      <c r="C47" s="1684" t="s">
        <v>23</v>
      </c>
      <c r="D47" s="624">
        <v>48.9</v>
      </c>
      <c r="E47" s="625">
        <v>48.9</v>
      </c>
      <c r="F47" s="625">
        <f t="shared" si="6"/>
        <v>100</v>
      </c>
      <c r="G47" s="1675" t="s">
        <v>2048</v>
      </c>
      <c r="H47" s="625">
        <f>E47</f>
        <v>48.9</v>
      </c>
      <c r="I47" s="625">
        <f t="shared" si="7"/>
        <v>100</v>
      </c>
      <c r="J47" s="641"/>
    </row>
    <row r="48" spans="1:10" ht="24.75" customHeight="1" x14ac:dyDescent="0.25">
      <c r="A48" s="2051"/>
      <c r="B48" s="2074" t="s">
        <v>75</v>
      </c>
      <c r="C48" s="1690" t="s">
        <v>18</v>
      </c>
      <c r="D48" s="618">
        <f>D49+D50</f>
        <v>7631.5999999999995</v>
      </c>
      <c r="E48" s="618">
        <f>E49+E50</f>
        <v>7338</v>
      </c>
      <c r="F48" s="616">
        <f t="shared" si="6"/>
        <v>96.152838199067048</v>
      </c>
      <c r="G48" s="2089"/>
      <c r="H48" s="618">
        <f>H49+H50</f>
        <v>7338</v>
      </c>
      <c r="I48" s="616">
        <f t="shared" si="7"/>
        <v>96.152838199067048</v>
      </c>
      <c r="J48" s="2090"/>
    </row>
    <row r="49" spans="1:10" ht="77.25" customHeight="1" x14ac:dyDescent="0.25">
      <c r="A49" s="2051"/>
      <c r="B49" s="2074"/>
      <c r="C49" s="628" t="s">
        <v>19</v>
      </c>
      <c r="D49" s="618">
        <f>D28</f>
        <v>2500</v>
      </c>
      <c r="E49" s="618">
        <f>E28</f>
        <v>2423.4</v>
      </c>
      <c r="F49" s="616">
        <f t="shared" si="6"/>
        <v>96.936000000000007</v>
      </c>
      <c r="G49" s="2089"/>
      <c r="H49" s="618">
        <f>E49</f>
        <v>2423.4</v>
      </c>
      <c r="I49" s="616">
        <f t="shared" si="7"/>
        <v>96.936000000000007</v>
      </c>
      <c r="J49" s="2090"/>
    </row>
    <row r="50" spans="1:10" ht="92.25" customHeight="1" x14ac:dyDescent="0.25">
      <c r="A50" s="1736"/>
      <c r="B50" s="1729"/>
      <c r="C50" s="1729" t="s">
        <v>23</v>
      </c>
      <c r="D50" s="618">
        <f>D29+D43</f>
        <v>5131.5999999999995</v>
      </c>
      <c r="E50" s="618">
        <f>E29+E43</f>
        <v>4914.5999999999995</v>
      </c>
      <c r="F50" s="616">
        <f t="shared" si="6"/>
        <v>95.771299399797343</v>
      </c>
      <c r="G50" s="635"/>
      <c r="H50" s="618">
        <f>H43+H29</f>
        <v>4914.5999999999995</v>
      </c>
      <c r="I50" s="616">
        <f t="shared" si="7"/>
        <v>95.771299399797343</v>
      </c>
      <c r="J50" s="633"/>
    </row>
    <row r="51" spans="1:10" ht="25.5" customHeight="1" x14ac:dyDescent="0.25">
      <c r="A51" s="2074" t="s">
        <v>423</v>
      </c>
      <c r="B51" s="2074"/>
      <c r="C51" s="2074"/>
      <c r="D51" s="2074"/>
      <c r="E51" s="2074"/>
      <c r="F51" s="2074"/>
      <c r="G51" s="2074"/>
      <c r="H51" s="2074"/>
      <c r="I51" s="2074"/>
      <c r="J51" s="2074"/>
    </row>
    <row r="52" spans="1:10" ht="23.25" customHeight="1" x14ac:dyDescent="0.25">
      <c r="A52" s="2075" t="s">
        <v>10</v>
      </c>
      <c r="B52" s="2076" t="s">
        <v>424</v>
      </c>
      <c r="C52" s="645" t="s">
        <v>18</v>
      </c>
      <c r="D52" s="618">
        <f>D53+D54</f>
        <v>27379.5</v>
      </c>
      <c r="E52" s="618">
        <f>E53+E54</f>
        <v>27067.100000000002</v>
      </c>
      <c r="F52" s="616">
        <f>E52/D52*100</f>
        <v>98.859000346974938</v>
      </c>
      <c r="G52" s="636"/>
      <c r="H52" s="618">
        <f>H53+H54</f>
        <v>27067.100000000002</v>
      </c>
      <c r="I52" s="616">
        <f>H52/D52*100</f>
        <v>98.859000346974938</v>
      </c>
      <c r="J52" s="644"/>
    </row>
    <row r="53" spans="1:10" ht="77.25" customHeight="1" x14ac:dyDescent="0.25">
      <c r="A53" s="2075"/>
      <c r="B53" s="2076"/>
      <c r="C53" s="645" t="s">
        <v>19</v>
      </c>
      <c r="D53" s="618">
        <f>D56+D66+D73</f>
        <v>12196.000000000002</v>
      </c>
      <c r="E53" s="618">
        <f>E56+E66+E73</f>
        <v>12196.000000000002</v>
      </c>
      <c r="F53" s="616">
        <f>E53/D53*100</f>
        <v>100</v>
      </c>
      <c r="G53" s="636"/>
      <c r="H53" s="618">
        <f>E53</f>
        <v>12196.000000000002</v>
      </c>
      <c r="I53" s="616">
        <f>H53/D53*100</f>
        <v>100</v>
      </c>
      <c r="J53" s="644"/>
    </row>
    <row r="54" spans="1:10" ht="97.5" customHeight="1" x14ac:dyDescent="0.25">
      <c r="A54" s="2075"/>
      <c r="B54" s="2076"/>
      <c r="C54" s="645" t="s">
        <v>23</v>
      </c>
      <c r="D54" s="618">
        <f>D57+D67+D77</f>
        <v>15183.5</v>
      </c>
      <c r="E54" s="618">
        <f>E57+E67+E74</f>
        <v>14871.1</v>
      </c>
      <c r="F54" s="616">
        <f>E54/D54*100</f>
        <v>97.942503375374585</v>
      </c>
      <c r="G54" s="636"/>
      <c r="H54" s="618">
        <f>H57+H67+H74</f>
        <v>14871.1</v>
      </c>
      <c r="I54" s="616">
        <f>H54/D54*100</f>
        <v>97.942503375374585</v>
      </c>
      <c r="J54" s="644"/>
    </row>
    <row r="55" spans="1:10" ht="20.25" customHeight="1" x14ac:dyDescent="0.25">
      <c r="A55" s="2068" t="s">
        <v>25</v>
      </c>
      <c r="B55" s="2077" t="s">
        <v>904</v>
      </c>
      <c r="C55" s="491" t="s">
        <v>18</v>
      </c>
      <c r="D55" s="624">
        <f>D56+D57</f>
        <v>12236.3</v>
      </c>
      <c r="E55" s="624">
        <f>E56+E57</f>
        <v>12027.1</v>
      </c>
      <c r="F55" s="625">
        <f t="shared" ref="F55:F59" si="8">E55/D55*100</f>
        <v>98.29033286205798</v>
      </c>
      <c r="G55" s="2041" t="s">
        <v>2049</v>
      </c>
      <c r="H55" s="624">
        <f>H56+H57</f>
        <v>12027.1</v>
      </c>
      <c r="I55" s="625">
        <f t="shared" ref="I55:I59" si="9">H55/D55*100</f>
        <v>98.29033286205798</v>
      </c>
      <c r="J55" s="2078"/>
    </row>
    <row r="56" spans="1:10" ht="77.25" customHeight="1" x14ac:dyDescent="0.25">
      <c r="A56" s="2068"/>
      <c r="B56" s="2077"/>
      <c r="C56" s="491" t="s">
        <v>19</v>
      </c>
      <c r="D56" s="624">
        <f>D59+D62</f>
        <v>4767.6000000000004</v>
      </c>
      <c r="E56" s="624">
        <f>E59+E62</f>
        <v>4767.6000000000004</v>
      </c>
      <c r="F56" s="625">
        <f t="shared" si="8"/>
        <v>100</v>
      </c>
      <c r="G56" s="2042"/>
      <c r="H56" s="624">
        <f>E56</f>
        <v>4767.6000000000004</v>
      </c>
      <c r="I56" s="625">
        <f t="shared" si="9"/>
        <v>100</v>
      </c>
      <c r="J56" s="2078"/>
    </row>
    <row r="57" spans="1:10" ht="96.75" customHeight="1" x14ac:dyDescent="0.25">
      <c r="A57" s="2068"/>
      <c r="B57" s="2077"/>
      <c r="C57" s="491" t="s">
        <v>23</v>
      </c>
      <c r="D57" s="624">
        <f>D60+D63+D64</f>
        <v>7468.7</v>
      </c>
      <c r="E57" s="624">
        <f>E60+E63+E64</f>
        <v>7259.5</v>
      </c>
      <c r="F57" s="625">
        <f t="shared" si="8"/>
        <v>97.198977064281593</v>
      </c>
      <c r="G57" s="2043"/>
      <c r="H57" s="624">
        <f>E57</f>
        <v>7259.5</v>
      </c>
      <c r="I57" s="625">
        <f t="shared" si="9"/>
        <v>97.198977064281593</v>
      </c>
      <c r="J57" s="2078"/>
    </row>
    <row r="58" spans="1:10" ht="21.75" customHeight="1" x14ac:dyDescent="0.25">
      <c r="A58" s="2056" t="s">
        <v>282</v>
      </c>
      <c r="B58" s="2059" t="s">
        <v>905</v>
      </c>
      <c r="C58" s="491" t="s">
        <v>18</v>
      </c>
      <c r="D58" s="624">
        <f>D59+D60</f>
        <v>8856.2999999999993</v>
      </c>
      <c r="E58" s="624">
        <f>E59+E60</f>
        <v>8647.1</v>
      </c>
      <c r="F58" s="625">
        <f t="shared" si="8"/>
        <v>97.637839729909786</v>
      </c>
      <c r="G58" s="2041" t="s">
        <v>2050</v>
      </c>
      <c r="H58" s="624">
        <f>H59+H60</f>
        <v>8647.1</v>
      </c>
      <c r="I58" s="625">
        <f t="shared" si="9"/>
        <v>97.637839729909786</v>
      </c>
      <c r="J58" s="2071"/>
    </row>
    <row r="59" spans="1:10" ht="84" customHeight="1" x14ac:dyDescent="0.25">
      <c r="A59" s="2057"/>
      <c r="B59" s="2060"/>
      <c r="C59" s="491" t="s">
        <v>19</v>
      </c>
      <c r="D59" s="624">
        <v>2328.4</v>
      </c>
      <c r="E59" s="624">
        <v>2328.4</v>
      </c>
      <c r="F59" s="625">
        <f t="shared" si="8"/>
        <v>100</v>
      </c>
      <c r="G59" s="2042"/>
      <c r="H59" s="624">
        <f>E59</f>
        <v>2328.4</v>
      </c>
      <c r="I59" s="625">
        <f t="shared" si="9"/>
        <v>100</v>
      </c>
      <c r="J59" s="2072"/>
    </row>
    <row r="60" spans="1:10" ht="99.75" customHeight="1" x14ac:dyDescent="0.25">
      <c r="A60" s="2058"/>
      <c r="B60" s="2061"/>
      <c r="C60" s="491" t="s">
        <v>23</v>
      </c>
      <c r="D60" s="624">
        <v>6527.9</v>
      </c>
      <c r="E60" s="624">
        <v>6318.7</v>
      </c>
      <c r="F60" s="625">
        <f>E60/D60*100</f>
        <v>96.795294045558293</v>
      </c>
      <c r="G60" s="2043"/>
      <c r="H60" s="624">
        <f>E60</f>
        <v>6318.7</v>
      </c>
      <c r="I60" s="625">
        <f>H60/D60*100</f>
        <v>96.795294045558293</v>
      </c>
      <c r="J60" s="2073"/>
    </row>
    <row r="61" spans="1:10" ht="26.25" customHeight="1" x14ac:dyDescent="0.25">
      <c r="A61" s="2056" t="s">
        <v>283</v>
      </c>
      <c r="B61" s="2059" t="s">
        <v>906</v>
      </c>
      <c r="C61" s="491" t="s">
        <v>18</v>
      </c>
      <c r="D61" s="624">
        <f>D62+D63</f>
        <v>2680</v>
      </c>
      <c r="E61" s="624">
        <f>E62+E63</f>
        <v>2680</v>
      </c>
      <c r="F61" s="625">
        <f t="shared" ref="F61:F66" si="10">E61/D61*100</f>
        <v>100</v>
      </c>
      <c r="G61" s="2041" t="s">
        <v>2051</v>
      </c>
      <c r="H61" s="624">
        <f>H62+H63</f>
        <v>2680</v>
      </c>
      <c r="I61" s="625">
        <f t="shared" ref="I61:I66" si="11">H61/D61*100</f>
        <v>100</v>
      </c>
      <c r="J61" s="2065"/>
    </row>
    <row r="62" spans="1:10" ht="75.75" customHeight="1" x14ac:dyDescent="0.25">
      <c r="A62" s="2057"/>
      <c r="B62" s="2060"/>
      <c r="C62" s="491" t="s">
        <v>19</v>
      </c>
      <c r="D62" s="624">
        <v>2439.1999999999998</v>
      </c>
      <c r="E62" s="624">
        <v>2439.1999999999998</v>
      </c>
      <c r="F62" s="625">
        <f t="shared" si="10"/>
        <v>100</v>
      </c>
      <c r="G62" s="2042"/>
      <c r="H62" s="624">
        <f>E62</f>
        <v>2439.1999999999998</v>
      </c>
      <c r="I62" s="625">
        <f t="shared" si="11"/>
        <v>100</v>
      </c>
      <c r="J62" s="2066"/>
    </row>
    <row r="63" spans="1:10" ht="99.75" customHeight="1" x14ac:dyDescent="0.25">
      <c r="A63" s="2058"/>
      <c r="B63" s="2061"/>
      <c r="C63" s="491" t="s">
        <v>23</v>
      </c>
      <c r="D63" s="624">
        <v>240.8</v>
      </c>
      <c r="E63" s="624">
        <v>240.8</v>
      </c>
      <c r="F63" s="625">
        <f t="shared" si="10"/>
        <v>100</v>
      </c>
      <c r="G63" s="2043"/>
      <c r="H63" s="624">
        <f>E63</f>
        <v>240.8</v>
      </c>
      <c r="I63" s="625">
        <f t="shared" si="11"/>
        <v>100</v>
      </c>
      <c r="J63" s="2067"/>
    </row>
    <row r="64" spans="1:10" ht="94.5" customHeight="1" x14ac:dyDescent="0.25">
      <c r="A64" s="620" t="s">
        <v>416</v>
      </c>
      <c r="B64" s="630" t="s">
        <v>907</v>
      </c>
      <c r="C64" s="491" t="s">
        <v>23</v>
      </c>
      <c r="D64" s="623">
        <v>700</v>
      </c>
      <c r="E64" s="624">
        <v>700</v>
      </c>
      <c r="F64" s="625">
        <f t="shared" si="10"/>
        <v>100</v>
      </c>
      <c r="G64" s="626" t="s">
        <v>1128</v>
      </c>
      <c r="H64" s="624">
        <v>700</v>
      </c>
      <c r="I64" s="625">
        <f t="shared" si="11"/>
        <v>100</v>
      </c>
      <c r="J64" s="641"/>
    </row>
    <row r="65" spans="1:10" ht="24" customHeight="1" x14ac:dyDescent="0.25">
      <c r="A65" s="2056" t="s">
        <v>35</v>
      </c>
      <c r="B65" s="2038" t="s">
        <v>908</v>
      </c>
      <c r="C65" s="491" t="s">
        <v>18</v>
      </c>
      <c r="D65" s="623">
        <f>D66+D67</f>
        <v>13377.6</v>
      </c>
      <c r="E65" s="623">
        <f>E66+E67</f>
        <v>13274.400000000001</v>
      </c>
      <c r="F65" s="625">
        <f t="shared" si="10"/>
        <v>99.228561176892725</v>
      </c>
      <c r="G65" s="2041" t="s">
        <v>2052</v>
      </c>
      <c r="H65" s="624">
        <f>H66+H67</f>
        <v>13274.400000000001</v>
      </c>
      <c r="I65" s="625">
        <f t="shared" si="11"/>
        <v>99.228561176892725</v>
      </c>
      <c r="J65" s="2065"/>
    </row>
    <row r="66" spans="1:10" ht="76.5" customHeight="1" x14ac:dyDescent="0.25">
      <c r="A66" s="2057"/>
      <c r="B66" s="2039"/>
      <c r="C66" s="491" t="s">
        <v>19</v>
      </c>
      <c r="D66" s="623">
        <f>D69</f>
        <v>7261.8</v>
      </c>
      <c r="E66" s="623">
        <f>E69</f>
        <v>7261.8</v>
      </c>
      <c r="F66" s="625">
        <f t="shared" si="10"/>
        <v>100</v>
      </c>
      <c r="G66" s="2042"/>
      <c r="H66" s="624">
        <f t="shared" ref="H66" si="12">H69</f>
        <v>7261.8</v>
      </c>
      <c r="I66" s="625">
        <f t="shared" si="11"/>
        <v>100</v>
      </c>
      <c r="J66" s="2066"/>
    </row>
    <row r="67" spans="1:10" ht="136.5" customHeight="1" x14ac:dyDescent="0.25">
      <c r="A67" s="2058"/>
      <c r="B67" s="2040"/>
      <c r="C67" s="491" t="s">
        <v>23</v>
      </c>
      <c r="D67" s="623">
        <f>D70</f>
        <v>6115.8</v>
      </c>
      <c r="E67" s="623">
        <f>E70</f>
        <v>6012.6</v>
      </c>
      <c r="F67" s="625">
        <f>E67/D67*100</f>
        <v>98.312567448248799</v>
      </c>
      <c r="G67" s="2043"/>
      <c r="H67" s="624">
        <f>H70</f>
        <v>6012.6</v>
      </c>
      <c r="I67" s="625">
        <f>H67/D67*100</f>
        <v>98.312567448248799</v>
      </c>
      <c r="J67" s="2067"/>
    </row>
    <row r="68" spans="1:10" ht="24" customHeight="1" x14ac:dyDescent="0.25">
      <c r="A68" s="2068" t="s">
        <v>285</v>
      </c>
      <c r="B68" s="2069" t="s">
        <v>909</v>
      </c>
      <c r="C68" s="1689" t="s">
        <v>18</v>
      </c>
      <c r="D68" s="1694">
        <f>D69+D70</f>
        <v>13377.6</v>
      </c>
      <c r="E68" s="1694">
        <f>E69+E70</f>
        <v>13274.400000000001</v>
      </c>
      <c r="F68" s="625">
        <f t="shared" ref="F68:F69" si="13">E68/D68*100</f>
        <v>99.228561176892725</v>
      </c>
      <c r="G68" s="2045" t="s">
        <v>2430</v>
      </c>
      <c r="H68" s="624">
        <f>H69+H70</f>
        <v>13274.400000000001</v>
      </c>
      <c r="I68" s="625">
        <f t="shared" ref="I68:I69" si="14">H68/D68*100</f>
        <v>99.228561176892725</v>
      </c>
      <c r="J68" s="2070"/>
    </row>
    <row r="69" spans="1:10" ht="116.25" customHeight="1" x14ac:dyDescent="0.25">
      <c r="A69" s="2068"/>
      <c r="B69" s="2069"/>
      <c r="C69" s="1689" t="s">
        <v>19</v>
      </c>
      <c r="D69" s="1694">
        <v>7261.8</v>
      </c>
      <c r="E69" s="1694">
        <v>7261.8</v>
      </c>
      <c r="F69" s="625">
        <f t="shared" si="13"/>
        <v>100</v>
      </c>
      <c r="G69" s="2045"/>
      <c r="H69" s="624">
        <f>E69</f>
        <v>7261.8</v>
      </c>
      <c r="I69" s="625">
        <f t="shared" si="14"/>
        <v>100</v>
      </c>
      <c r="J69" s="2070"/>
    </row>
    <row r="70" spans="1:10" ht="98.25" customHeight="1" x14ac:dyDescent="0.25">
      <c r="A70" s="2068"/>
      <c r="B70" s="2069"/>
      <c r="C70" s="1689" t="s">
        <v>23</v>
      </c>
      <c r="D70" s="1694">
        <v>6115.8</v>
      </c>
      <c r="E70" s="624">
        <v>6012.6</v>
      </c>
      <c r="F70" s="625">
        <f>E70/D70*100</f>
        <v>98.312567448248799</v>
      </c>
      <c r="G70" s="2045"/>
      <c r="H70" s="624">
        <f>E70</f>
        <v>6012.6</v>
      </c>
      <c r="I70" s="625">
        <f>H70/D70*100</f>
        <v>98.312567448248799</v>
      </c>
      <c r="J70" s="2070"/>
    </row>
    <row r="71" spans="1:10" ht="212.25" customHeight="1" x14ac:dyDescent="0.25">
      <c r="A71" s="620" t="s">
        <v>287</v>
      </c>
      <c r="B71" s="630" t="s">
        <v>910</v>
      </c>
      <c r="C71" s="491" t="s">
        <v>2035</v>
      </c>
      <c r="D71" s="2050" t="s">
        <v>2053</v>
      </c>
      <c r="E71" s="2050"/>
      <c r="F71" s="2050"/>
      <c r="G71" s="2050"/>
      <c r="H71" s="2050"/>
      <c r="I71" s="2050"/>
      <c r="J71" s="2050"/>
    </row>
    <row r="72" spans="1:10" ht="26.25" customHeight="1" x14ac:dyDescent="0.25">
      <c r="A72" s="2056" t="s">
        <v>36</v>
      </c>
      <c r="B72" s="2059" t="s">
        <v>911</v>
      </c>
      <c r="C72" s="491" t="s">
        <v>18</v>
      </c>
      <c r="D72" s="623">
        <f>D73+D74</f>
        <v>1765.6</v>
      </c>
      <c r="E72" s="623">
        <f>E73+E74</f>
        <v>1765.6</v>
      </c>
      <c r="F72" s="625">
        <f>E72/D72*100</f>
        <v>100</v>
      </c>
      <c r="G72" s="2041" t="s">
        <v>2054</v>
      </c>
      <c r="H72" s="623">
        <f>H73+H74</f>
        <v>1765.6</v>
      </c>
      <c r="I72" s="625">
        <f t="shared" ref="I72:I73" si="15">H72/D72*100</f>
        <v>100</v>
      </c>
      <c r="J72" s="2062"/>
    </row>
    <row r="73" spans="1:10" ht="84" customHeight="1" x14ac:dyDescent="0.25">
      <c r="A73" s="2057"/>
      <c r="B73" s="2060"/>
      <c r="C73" s="491" t="s">
        <v>19</v>
      </c>
      <c r="D73" s="623">
        <f>D76</f>
        <v>166.6</v>
      </c>
      <c r="E73" s="623">
        <f>E76</f>
        <v>166.6</v>
      </c>
      <c r="F73" s="625">
        <f>E73/D73*100</f>
        <v>100</v>
      </c>
      <c r="G73" s="2042"/>
      <c r="H73" s="623">
        <f>E73</f>
        <v>166.6</v>
      </c>
      <c r="I73" s="625">
        <f t="shared" si="15"/>
        <v>100</v>
      </c>
      <c r="J73" s="2063"/>
    </row>
    <row r="74" spans="1:10" ht="121.5" customHeight="1" x14ac:dyDescent="0.25">
      <c r="A74" s="2058"/>
      <c r="B74" s="2061"/>
      <c r="C74" s="491" t="s">
        <v>23</v>
      </c>
      <c r="D74" s="623">
        <f>D77</f>
        <v>1599</v>
      </c>
      <c r="E74" s="623">
        <f>E77</f>
        <v>1599</v>
      </c>
      <c r="F74" s="625">
        <f>E74/D74*100</f>
        <v>100</v>
      </c>
      <c r="G74" s="2043"/>
      <c r="H74" s="624">
        <f>E74</f>
        <v>1599</v>
      </c>
      <c r="I74" s="625">
        <f>H74/D74*100</f>
        <v>100</v>
      </c>
      <c r="J74" s="2064"/>
    </row>
    <row r="75" spans="1:10" ht="26.25" customHeight="1" x14ac:dyDescent="0.25">
      <c r="A75" s="2035" t="s">
        <v>37</v>
      </c>
      <c r="B75" s="2038" t="s">
        <v>912</v>
      </c>
      <c r="C75" s="491" t="s">
        <v>18</v>
      </c>
      <c r="D75" s="623">
        <f>D76+D77</f>
        <v>1765.6</v>
      </c>
      <c r="E75" s="623">
        <f>E76+E77</f>
        <v>1765.6</v>
      </c>
      <c r="F75" s="625">
        <f t="shared" ref="F75:F76" si="16">E75/D75*100</f>
        <v>100</v>
      </c>
      <c r="G75" s="2041" t="s">
        <v>2055</v>
      </c>
      <c r="H75" s="624">
        <f>H76+H77</f>
        <v>1765.6</v>
      </c>
      <c r="I75" s="625">
        <f t="shared" ref="I75:I76" si="17">H75/D75*100</f>
        <v>100</v>
      </c>
      <c r="J75" s="2047"/>
    </row>
    <row r="76" spans="1:10" ht="81.75" customHeight="1" x14ac:dyDescent="0.25">
      <c r="A76" s="2036"/>
      <c r="B76" s="2039"/>
      <c r="C76" s="491" t="s">
        <v>19</v>
      </c>
      <c r="D76" s="623">
        <v>166.6</v>
      </c>
      <c r="E76" s="623">
        <v>166.6</v>
      </c>
      <c r="F76" s="625">
        <f t="shared" si="16"/>
        <v>100</v>
      </c>
      <c r="G76" s="2042"/>
      <c r="H76" s="624">
        <f>E76</f>
        <v>166.6</v>
      </c>
      <c r="I76" s="625">
        <f t="shared" si="17"/>
        <v>100</v>
      </c>
      <c r="J76" s="2048"/>
    </row>
    <row r="77" spans="1:10" ht="93.75" customHeight="1" x14ac:dyDescent="0.25">
      <c r="A77" s="2037"/>
      <c r="B77" s="2040"/>
      <c r="C77" s="491" t="s">
        <v>23</v>
      </c>
      <c r="D77" s="623">
        <v>1599</v>
      </c>
      <c r="E77" s="624">
        <v>1599</v>
      </c>
      <c r="F77" s="625">
        <f>E77/D77*100</f>
        <v>100</v>
      </c>
      <c r="G77" s="2043"/>
      <c r="H77" s="624">
        <f>E77</f>
        <v>1599</v>
      </c>
      <c r="I77" s="625">
        <f>H77/D77*100</f>
        <v>100</v>
      </c>
      <c r="J77" s="2049"/>
    </row>
    <row r="78" spans="1:10" ht="232.5" customHeight="1" x14ac:dyDescent="0.25">
      <c r="A78" s="620" t="s">
        <v>53</v>
      </c>
      <c r="B78" s="630" t="s">
        <v>913</v>
      </c>
      <c r="C78" s="491" t="s">
        <v>2035</v>
      </c>
      <c r="D78" s="2050" t="s">
        <v>2056</v>
      </c>
      <c r="E78" s="2050"/>
      <c r="F78" s="2050"/>
      <c r="G78" s="2050"/>
      <c r="H78" s="2050"/>
      <c r="I78" s="2050"/>
      <c r="J78" s="2050"/>
    </row>
    <row r="79" spans="1:10" ht="23.25" customHeight="1" x14ac:dyDescent="0.25">
      <c r="A79" s="2051"/>
      <c r="B79" s="2052" t="s">
        <v>85</v>
      </c>
      <c r="C79" s="645" t="s">
        <v>18</v>
      </c>
      <c r="D79" s="618">
        <f>D80+D81</f>
        <v>27379.5</v>
      </c>
      <c r="E79" s="618">
        <f>E80+E81</f>
        <v>27067.100000000002</v>
      </c>
      <c r="F79" s="616">
        <f>E79/D79*100</f>
        <v>98.859000346974938</v>
      </c>
      <c r="G79" s="635"/>
      <c r="H79" s="618">
        <f>H80+H81</f>
        <v>27067.100000000002</v>
      </c>
      <c r="I79" s="616">
        <f>H79/D79*100</f>
        <v>98.859000346974938</v>
      </c>
      <c r="J79" s="619"/>
    </row>
    <row r="80" spans="1:10" ht="79.5" customHeight="1" x14ac:dyDescent="0.25">
      <c r="A80" s="2051"/>
      <c r="B80" s="2052"/>
      <c r="C80" s="645" t="s">
        <v>19</v>
      </c>
      <c r="D80" s="618">
        <f>D53</f>
        <v>12196.000000000002</v>
      </c>
      <c r="E80" s="618">
        <f>E53</f>
        <v>12196.000000000002</v>
      </c>
      <c r="F80" s="616">
        <v>0</v>
      </c>
      <c r="G80" s="635"/>
      <c r="H80" s="618">
        <f>H53</f>
        <v>12196.000000000002</v>
      </c>
      <c r="I80" s="616">
        <v>0</v>
      </c>
      <c r="J80" s="619"/>
    </row>
    <row r="81" spans="1:10" ht="96" customHeight="1" x14ac:dyDescent="0.25">
      <c r="A81" s="2051"/>
      <c r="B81" s="2052"/>
      <c r="C81" s="645" t="s">
        <v>23</v>
      </c>
      <c r="D81" s="618">
        <f>D54</f>
        <v>15183.5</v>
      </c>
      <c r="E81" s="618">
        <f>E54</f>
        <v>14871.1</v>
      </c>
      <c r="F81" s="616">
        <f>E81/D81*100</f>
        <v>97.942503375374585</v>
      </c>
      <c r="G81" s="635"/>
      <c r="H81" s="618">
        <f>H54</f>
        <v>14871.1</v>
      </c>
      <c r="I81" s="616">
        <f>H81/D81*100</f>
        <v>97.942503375374585</v>
      </c>
      <c r="J81" s="619"/>
    </row>
    <row r="82" spans="1:10" ht="26.25" customHeight="1" x14ac:dyDescent="0.25">
      <c r="A82" s="2044" t="s">
        <v>425</v>
      </c>
      <c r="B82" s="2044"/>
      <c r="C82" s="2044"/>
      <c r="D82" s="2044"/>
      <c r="E82" s="2044"/>
      <c r="F82" s="2044"/>
      <c r="G82" s="2044"/>
      <c r="H82" s="2044"/>
      <c r="I82" s="2044"/>
      <c r="J82" s="2044"/>
    </row>
    <row r="83" spans="1:10" ht="94.5" customHeight="1" x14ac:dyDescent="0.25">
      <c r="A83" s="1680" t="s">
        <v>10</v>
      </c>
      <c r="B83" s="628" t="s">
        <v>426</v>
      </c>
      <c r="C83" s="645" t="s">
        <v>81</v>
      </c>
      <c r="D83" s="616">
        <v>0</v>
      </c>
      <c r="E83" s="616">
        <v>0</v>
      </c>
      <c r="F83" s="616">
        <v>0</v>
      </c>
      <c r="G83" s="647"/>
      <c r="H83" s="616">
        <v>0</v>
      </c>
      <c r="I83" s="616">
        <v>0</v>
      </c>
      <c r="J83" s="647"/>
    </row>
    <row r="84" spans="1:10" ht="198.75" customHeight="1" x14ac:dyDescent="0.25">
      <c r="A84" s="620" t="s">
        <v>25</v>
      </c>
      <c r="B84" s="630" t="s">
        <v>914</v>
      </c>
      <c r="C84" s="491" t="s">
        <v>2035</v>
      </c>
      <c r="D84" s="2045" t="s">
        <v>2057</v>
      </c>
      <c r="E84" s="2045"/>
      <c r="F84" s="2045"/>
      <c r="G84" s="2045"/>
      <c r="H84" s="2045"/>
      <c r="I84" s="2045"/>
      <c r="J84" s="2045"/>
    </row>
    <row r="85" spans="1:10" s="100" customFormat="1" ht="96" customHeight="1" x14ac:dyDescent="0.25">
      <c r="A85" s="648"/>
      <c r="B85" s="649" t="s">
        <v>90</v>
      </c>
      <c r="C85" s="650" t="s">
        <v>23</v>
      </c>
      <c r="D85" s="616">
        <v>0</v>
      </c>
      <c r="E85" s="616">
        <v>0</v>
      </c>
      <c r="F85" s="616">
        <v>0</v>
      </c>
      <c r="G85" s="616"/>
      <c r="H85" s="616">
        <v>0</v>
      </c>
      <c r="I85" s="616">
        <v>0</v>
      </c>
      <c r="J85" s="651"/>
    </row>
    <row r="86" spans="1:10" s="100" customFormat="1" ht="27" customHeight="1" x14ac:dyDescent="0.25">
      <c r="A86" s="2046" t="s">
        <v>427</v>
      </c>
      <c r="B86" s="2046"/>
      <c r="C86" s="2046"/>
      <c r="D86" s="2046"/>
      <c r="E86" s="2046"/>
      <c r="F86" s="2046"/>
      <c r="G86" s="2046"/>
      <c r="H86" s="2046"/>
      <c r="I86" s="2046"/>
      <c r="J86" s="2046"/>
    </row>
    <row r="87" spans="1:10" s="86" customFormat="1" ht="96.75" customHeight="1" x14ac:dyDescent="0.3">
      <c r="A87" s="653" t="s">
        <v>428</v>
      </c>
      <c r="B87" s="650" t="s">
        <v>429</v>
      </c>
      <c r="C87" s="650" t="s">
        <v>23</v>
      </c>
      <c r="D87" s="654">
        <f>SUM(D88:D90)</f>
        <v>336.6</v>
      </c>
      <c r="E87" s="654">
        <f>SUM(E88:E90)</f>
        <v>336.6</v>
      </c>
      <c r="F87" s="654">
        <f>E87/D87*100</f>
        <v>100</v>
      </c>
      <c r="G87" s="649"/>
      <c r="H87" s="654">
        <f>SUM(H88:H90)</f>
        <v>336.6</v>
      </c>
      <c r="I87" s="654">
        <f>H87/D87*100</f>
        <v>100</v>
      </c>
      <c r="J87" s="655"/>
    </row>
    <row r="88" spans="1:10" s="86" customFormat="1" ht="137.25" customHeight="1" x14ac:dyDescent="0.25">
      <c r="A88" s="656" t="s">
        <v>12</v>
      </c>
      <c r="B88" s="657" t="s">
        <v>915</v>
      </c>
      <c r="C88" s="657" t="s">
        <v>23</v>
      </c>
      <c r="D88" s="658">
        <v>0</v>
      </c>
      <c r="E88" s="658">
        <v>0</v>
      </c>
      <c r="F88" s="658">
        <v>0</v>
      </c>
      <c r="G88" s="472"/>
      <c r="H88" s="658">
        <f>E88</f>
        <v>0</v>
      </c>
      <c r="I88" s="658">
        <v>0</v>
      </c>
      <c r="J88" s="472" t="s">
        <v>2058</v>
      </c>
    </row>
    <row r="89" spans="1:10" s="86" customFormat="1" ht="99.75" customHeight="1" x14ac:dyDescent="0.25">
      <c r="A89" s="656" t="s">
        <v>13</v>
      </c>
      <c r="B89" s="657" t="s">
        <v>916</v>
      </c>
      <c r="C89" s="657" t="s">
        <v>23</v>
      </c>
      <c r="D89" s="658">
        <v>167.3</v>
      </c>
      <c r="E89" s="658">
        <v>167.3</v>
      </c>
      <c r="F89" s="658">
        <f>E89/D89*100</f>
        <v>100</v>
      </c>
      <c r="G89" s="472" t="s">
        <v>2059</v>
      </c>
      <c r="H89" s="658">
        <v>167.3</v>
      </c>
      <c r="I89" s="658">
        <f>H89/D89*100</f>
        <v>100</v>
      </c>
      <c r="J89" s="472"/>
    </row>
    <row r="90" spans="1:10" s="86" customFormat="1" ht="156" customHeight="1" x14ac:dyDescent="0.25">
      <c r="A90" s="656" t="s">
        <v>51</v>
      </c>
      <c r="B90" s="657" t="s">
        <v>917</v>
      </c>
      <c r="C90" s="657" t="s">
        <v>23</v>
      </c>
      <c r="D90" s="1683">
        <v>169.3</v>
      </c>
      <c r="E90" s="1683">
        <v>169.3</v>
      </c>
      <c r="F90" s="1683">
        <f>E90/D90*100</f>
        <v>100</v>
      </c>
      <c r="G90" s="472" t="s">
        <v>2060</v>
      </c>
      <c r="H90" s="1683">
        <v>169.3</v>
      </c>
      <c r="I90" s="1683">
        <f>H90/D90*100</f>
        <v>100</v>
      </c>
      <c r="J90" s="472"/>
    </row>
    <row r="91" spans="1:10" s="86" customFormat="1" ht="155.25" customHeight="1" x14ac:dyDescent="0.25">
      <c r="A91" s="653" t="s">
        <v>14</v>
      </c>
      <c r="B91" s="650" t="s">
        <v>430</v>
      </c>
      <c r="C91" s="645" t="s">
        <v>2035</v>
      </c>
      <c r="D91" s="659">
        <v>0</v>
      </c>
      <c r="E91" s="659">
        <v>0</v>
      </c>
      <c r="F91" s="659">
        <v>0</v>
      </c>
      <c r="G91" s="659"/>
      <c r="H91" s="659">
        <v>0</v>
      </c>
      <c r="I91" s="659">
        <v>0</v>
      </c>
      <c r="J91" s="659"/>
    </row>
    <row r="92" spans="1:10" s="86" customFormat="1" ht="153.75" customHeight="1" x14ac:dyDescent="0.25">
      <c r="A92" s="660" t="s">
        <v>15</v>
      </c>
      <c r="B92" s="657" t="s">
        <v>918</v>
      </c>
      <c r="C92" s="491" t="s">
        <v>2035</v>
      </c>
      <c r="D92" s="1895" t="s">
        <v>2061</v>
      </c>
      <c r="E92" s="1895"/>
      <c r="F92" s="1895"/>
      <c r="G92" s="1895"/>
      <c r="H92" s="1895"/>
      <c r="I92" s="1895"/>
      <c r="J92" s="1895"/>
    </row>
    <row r="93" spans="1:10" s="86" customFormat="1" ht="174" customHeight="1" x14ac:dyDescent="0.25">
      <c r="A93" s="660" t="s">
        <v>28</v>
      </c>
      <c r="B93" s="657" t="s">
        <v>919</v>
      </c>
      <c r="C93" s="491" t="s">
        <v>2035</v>
      </c>
      <c r="D93" s="1895" t="s">
        <v>2495</v>
      </c>
      <c r="E93" s="1895"/>
      <c r="F93" s="1895"/>
      <c r="G93" s="1895"/>
      <c r="H93" s="1895"/>
      <c r="I93" s="1895"/>
      <c r="J93" s="1895"/>
    </row>
    <row r="94" spans="1:10" s="100" customFormat="1" ht="96" customHeight="1" x14ac:dyDescent="0.25">
      <c r="A94" s="653"/>
      <c r="B94" s="649" t="s">
        <v>431</v>
      </c>
      <c r="C94" s="650" t="s">
        <v>23</v>
      </c>
      <c r="D94" s="616">
        <f>D87</f>
        <v>336.6</v>
      </c>
      <c r="E94" s="616">
        <f>E87</f>
        <v>336.6</v>
      </c>
      <c r="F94" s="616">
        <f>E94/D94*100</f>
        <v>100</v>
      </c>
      <c r="G94" s="616"/>
      <c r="H94" s="616">
        <f>H91+H87</f>
        <v>336.6</v>
      </c>
      <c r="I94" s="616">
        <f>H94/D94*100</f>
        <v>100</v>
      </c>
      <c r="J94" s="1674"/>
    </row>
    <row r="95" spans="1:10" ht="21" customHeight="1" x14ac:dyDescent="0.25">
      <c r="A95" s="2033"/>
      <c r="B95" s="2034" t="s">
        <v>86</v>
      </c>
      <c r="C95" s="651" t="s">
        <v>18</v>
      </c>
      <c r="D95" s="661">
        <f>D96+D97</f>
        <v>205359.8</v>
      </c>
      <c r="E95" s="661">
        <f>E96+E97</f>
        <v>187374.80000000002</v>
      </c>
      <c r="F95" s="616">
        <f>E95/D95*100</f>
        <v>91.242200274834715</v>
      </c>
      <c r="G95" s="2053"/>
      <c r="H95" s="661">
        <f>H96+H97</f>
        <v>187374.80000000002</v>
      </c>
      <c r="I95" s="616">
        <f>H95/D95*100</f>
        <v>91.242200274834715</v>
      </c>
      <c r="J95" s="2053"/>
    </row>
    <row r="96" spans="1:10" ht="80.25" customHeight="1" x14ac:dyDescent="0.25">
      <c r="A96" s="2033"/>
      <c r="B96" s="2034"/>
      <c r="C96" s="662" t="s">
        <v>19</v>
      </c>
      <c r="D96" s="661">
        <f>D80+D24+D49</f>
        <v>158418</v>
      </c>
      <c r="E96" s="661">
        <f>E80+E24+E49</f>
        <v>141108.70000000001</v>
      </c>
      <c r="F96" s="616">
        <f>E96/D96*100</f>
        <v>89.073653246474521</v>
      </c>
      <c r="G96" s="2054"/>
      <c r="H96" s="661">
        <f>H80+H24+H49</f>
        <v>141108.70000000001</v>
      </c>
      <c r="I96" s="616">
        <f>H96/D96*100</f>
        <v>89.073653246474521</v>
      </c>
      <c r="J96" s="2054"/>
    </row>
    <row r="97" spans="1:10" ht="96" customHeight="1" x14ac:dyDescent="0.25">
      <c r="A97" s="2033"/>
      <c r="B97" s="2034"/>
      <c r="C97" s="662" t="s">
        <v>23</v>
      </c>
      <c r="D97" s="661">
        <f>D25+D50+D81+D94</f>
        <v>46941.799999999996</v>
      </c>
      <c r="E97" s="661">
        <f>E94+E81+E50+E25</f>
        <v>46266.1</v>
      </c>
      <c r="F97" s="616">
        <f>E97/D97*100</f>
        <v>98.560557967525753</v>
      </c>
      <c r="G97" s="2055"/>
      <c r="H97" s="661">
        <f>H94+H85+H81+H50+H25</f>
        <v>46266.1</v>
      </c>
      <c r="I97" s="616">
        <f>H97/D97*100</f>
        <v>98.560557967525753</v>
      </c>
      <c r="J97" s="2055"/>
    </row>
  </sheetData>
  <mergeCells count="64">
    <mergeCell ref="G23:G25"/>
    <mergeCell ref="J23:J25"/>
    <mergeCell ref="G48:G49"/>
    <mergeCell ref="J48:J49"/>
    <mergeCell ref="A48:A49"/>
    <mergeCell ref="B48:B49"/>
    <mergeCell ref="A26:J26"/>
    <mergeCell ref="A27:A29"/>
    <mergeCell ref="B27:B29"/>
    <mergeCell ref="A23:A25"/>
    <mergeCell ref="B23:B25"/>
    <mergeCell ref="A38:A40"/>
    <mergeCell ref="B38:B40"/>
    <mergeCell ref="G38:G40"/>
    <mergeCell ref="J38:J40"/>
    <mergeCell ref="A2:J2"/>
    <mergeCell ref="A3:J3"/>
    <mergeCell ref="A4:J4"/>
    <mergeCell ref="A8:J8"/>
    <mergeCell ref="D21:J21"/>
    <mergeCell ref="A51:J51"/>
    <mergeCell ref="A52:A54"/>
    <mergeCell ref="B52:B54"/>
    <mergeCell ref="A55:A57"/>
    <mergeCell ref="B55:B57"/>
    <mergeCell ref="G55:G57"/>
    <mergeCell ref="J55:J57"/>
    <mergeCell ref="A58:A60"/>
    <mergeCell ref="B58:B60"/>
    <mergeCell ref="G58:G60"/>
    <mergeCell ref="J58:J60"/>
    <mergeCell ref="A61:A63"/>
    <mergeCell ref="B61:B63"/>
    <mergeCell ref="G61:G63"/>
    <mergeCell ref="J61:J63"/>
    <mergeCell ref="A65:A67"/>
    <mergeCell ref="B65:B67"/>
    <mergeCell ref="G65:G67"/>
    <mergeCell ref="J65:J67"/>
    <mergeCell ref="A68:A70"/>
    <mergeCell ref="B68:B70"/>
    <mergeCell ref="G68:G70"/>
    <mergeCell ref="J68:J70"/>
    <mergeCell ref="D71:J71"/>
    <mergeCell ref="A72:A74"/>
    <mergeCell ref="B72:B74"/>
    <mergeCell ref="G72:G74"/>
    <mergeCell ref="J72:J74"/>
    <mergeCell ref="A95:A97"/>
    <mergeCell ref="B95:B97"/>
    <mergeCell ref="A75:A77"/>
    <mergeCell ref="B75:B77"/>
    <mergeCell ref="G75:G77"/>
    <mergeCell ref="A82:J82"/>
    <mergeCell ref="D84:J84"/>
    <mergeCell ref="A86:J86"/>
    <mergeCell ref="D92:J92"/>
    <mergeCell ref="D93:J93"/>
    <mergeCell ref="J75:J77"/>
    <mergeCell ref="D78:J78"/>
    <mergeCell ref="A79:A81"/>
    <mergeCell ref="B79:B81"/>
    <mergeCell ref="G95:G97"/>
    <mergeCell ref="J95:J97"/>
  </mergeCells>
  <pageMargins left="0.78740157480314965" right="0.39370078740157483" top="0.78740157480314965" bottom="0.78740157480314965" header="0.51181102362204722" footer="0.39370078740157483"/>
  <pageSetup paperSize="9" scale="62" firstPageNumber="70" fitToHeight="19" orientation="landscape" useFirstPageNumber="1" r:id="rId1"/>
  <headerFooter alignWithMargins="0">
    <oddFooter>&amp;R&amp;"Times New Roman,обычный"&amp;14&amp;P</oddFooter>
  </headerFooter>
  <rowBreaks count="4" manualBreakCount="4">
    <brk id="25" max="16383" man="1"/>
    <brk id="67" max="16383" man="1"/>
    <brk id="74" max="16383" man="1"/>
    <brk id="9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G50"/>
  <sheetViews>
    <sheetView zoomScale="62" zoomScaleNormal="62" workbookViewId="0">
      <selection activeCell="B15" sqref="B15"/>
    </sheetView>
  </sheetViews>
  <sheetFormatPr defaultRowHeight="12.75" x14ac:dyDescent="0.2"/>
  <cols>
    <col min="1" max="1" width="5.7109375" style="167" customWidth="1"/>
    <col min="2" max="2" width="74.7109375" style="167" customWidth="1"/>
    <col min="3" max="3" width="13.7109375" style="167" customWidth="1"/>
    <col min="4" max="6" width="15.7109375" style="167" customWidth="1"/>
    <col min="7" max="7" width="73.7109375" style="302" customWidth="1"/>
    <col min="8" max="255" width="9.140625" style="167"/>
    <col min="256" max="256" width="5.7109375" style="167" customWidth="1"/>
    <col min="257" max="257" width="37.7109375" style="167" customWidth="1"/>
    <col min="258" max="258" width="11.7109375" style="167" customWidth="1"/>
    <col min="259" max="261" width="15.7109375" style="167" customWidth="1"/>
    <col min="262" max="262" width="30.7109375" style="167" customWidth="1"/>
    <col min="263" max="263" width="22" style="167" customWidth="1"/>
    <col min="264" max="511" width="9.140625" style="167"/>
    <col min="512" max="512" width="5.7109375" style="167" customWidth="1"/>
    <col min="513" max="513" width="37.7109375" style="167" customWidth="1"/>
    <col min="514" max="514" width="11.7109375" style="167" customWidth="1"/>
    <col min="515" max="517" width="15.7109375" style="167" customWidth="1"/>
    <col min="518" max="518" width="30.7109375" style="167" customWidth="1"/>
    <col min="519" max="519" width="22" style="167" customWidth="1"/>
    <col min="520" max="767" width="9.140625" style="167"/>
    <col min="768" max="768" width="5.7109375" style="167" customWidth="1"/>
    <col min="769" max="769" width="37.7109375" style="167" customWidth="1"/>
    <col min="770" max="770" width="11.7109375" style="167" customWidth="1"/>
    <col min="771" max="773" width="15.7109375" style="167" customWidth="1"/>
    <col min="774" max="774" width="30.7109375" style="167" customWidth="1"/>
    <col min="775" max="775" width="22" style="167" customWidth="1"/>
    <col min="776" max="1023" width="9.140625" style="167"/>
    <col min="1024" max="1024" width="5.7109375" style="167" customWidth="1"/>
    <col min="1025" max="1025" width="37.7109375" style="167" customWidth="1"/>
    <col min="1026" max="1026" width="11.7109375" style="167" customWidth="1"/>
    <col min="1027" max="1029" width="15.7109375" style="167" customWidth="1"/>
    <col min="1030" max="1030" width="30.7109375" style="167" customWidth="1"/>
    <col min="1031" max="1031" width="22" style="167" customWidth="1"/>
    <col min="1032" max="1279" width="9.140625" style="167"/>
    <col min="1280" max="1280" width="5.7109375" style="167" customWidth="1"/>
    <col min="1281" max="1281" width="37.7109375" style="167" customWidth="1"/>
    <col min="1282" max="1282" width="11.7109375" style="167" customWidth="1"/>
    <col min="1283" max="1285" width="15.7109375" style="167" customWidth="1"/>
    <col min="1286" max="1286" width="30.7109375" style="167" customWidth="1"/>
    <col min="1287" max="1287" width="22" style="167" customWidth="1"/>
    <col min="1288" max="1535" width="9.140625" style="167"/>
    <col min="1536" max="1536" width="5.7109375" style="167" customWidth="1"/>
    <col min="1537" max="1537" width="37.7109375" style="167" customWidth="1"/>
    <col min="1538" max="1538" width="11.7109375" style="167" customWidth="1"/>
    <col min="1539" max="1541" width="15.7109375" style="167" customWidth="1"/>
    <col min="1542" max="1542" width="30.7109375" style="167" customWidth="1"/>
    <col min="1543" max="1543" width="22" style="167" customWidth="1"/>
    <col min="1544" max="1791" width="9.140625" style="167"/>
    <col min="1792" max="1792" width="5.7109375" style="167" customWidth="1"/>
    <col min="1793" max="1793" width="37.7109375" style="167" customWidth="1"/>
    <col min="1794" max="1794" width="11.7109375" style="167" customWidth="1"/>
    <col min="1795" max="1797" width="15.7109375" style="167" customWidth="1"/>
    <col min="1798" max="1798" width="30.7109375" style="167" customWidth="1"/>
    <col min="1799" max="1799" width="22" style="167" customWidth="1"/>
    <col min="1800" max="2047" width="9.140625" style="167"/>
    <col min="2048" max="2048" width="5.7109375" style="167" customWidth="1"/>
    <col min="2049" max="2049" width="37.7109375" style="167" customWidth="1"/>
    <col min="2050" max="2050" width="11.7109375" style="167" customWidth="1"/>
    <col min="2051" max="2053" width="15.7109375" style="167" customWidth="1"/>
    <col min="2054" max="2054" width="30.7109375" style="167" customWidth="1"/>
    <col min="2055" max="2055" width="22" style="167" customWidth="1"/>
    <col min="2056" max="2303" width="9.140625" style="167"/>
    <col min="2304" max="2304" width="5.7109375" style="167" customWidth="1"/>
    <col min="2305" max="2305" width="37.7109375" style="167" customWidth="1"/>
    <col min="2306" max="2306" width="11.7109375" style="167" customWidth="1"/>
    <col min="2307" max="2309" width="15.7109375" style="167" customWidth="1"/>
    <col min="2310" max="2310" width="30.7109375" style="167" customWidth="1"/>
    <col min="2311" max="2311" width="22" style="167" customWidth="1"/>
    <col min="2312" max="2559" width="9.140625" style="167"/>
    <col min="2560" max="2560" width="5.7109375" style="167" customWidth="1"/>
    <col min="2561" max="2561" width="37.7109375" style="167" customWidth="1"/>
    <col min="2562" max="2562" width="11.7109375" style="167" customWidth="1"/>
    <col min="2563" max="2565" width="15.7109375" style="167" customWidth="1"/>
    <col min="2566" max="2566" width="30.7109375" style="167" customWidth="1"/>
    <col min="2567" max="2567" width="22" style="167" customWidth="1"/>
    <col min="2568" max="2815" width="9.140625" style="167"/>
    <col min="2816" max="2816" width="5.7109375" style="167" customWidth="1"/>
    <col min="2817" max="2817" width="37.7109375" style="167" customWidth="1"/>
    <col min="2818" max="2818" width="11.7109375" style="167" customWidth="1"/>
    <col min="2819" max="2821" width="15.7109375" style="167" customWidth="1"/>
    <col min="2822" max="2822" width="30.7109375" style="167" customWidth="1"/>
    <col min="2823" max="2823" width="22" style="167" customWidth="1"/>
    <col min="2824" max="3071" width="9.140625" style="167"/>
    <col min="3072" max="3072" width="5.7109375" style="167" customWidth="1"/>
    <col min="3073" max="3073" width="37.7109375" style="167" customWidth="1"/>
    <col min="3074" max="3074" width="11.7109375" style="167" customWidth="1"/>
    <col min="3075" max="3077" width="15.7109375" style="167" customWidth="1"/>
    <col min="3078" max="3078" width="30.7109375" style="167" customWidth="1"/>
    <col min="3079" max="3079" width="22" style="167" customWidth="1"/>
    <col min="3080" max="3327" width="9.140625" style="167"/>
    <col min="3328" max="3328" width="5.7109375" style="167" customWidth="1"/>
    <col min="3329" max="3329" width="37.7109375" style="167" customWidth="1"/>
    <col min="3330" max="3330" width="11.7109375" style="167" customWidth="1"/>
    <col min="3331" max="3333" width="15.7109375" style="167" customWidth="1"/>
    <col min="3334" max="3334" width="30.7109375" style="167" customWidth="1"/>
    <col min="3335" max="3335" width="22" style="167" customWidth="1"/>
    <col min="3336" max="3583" width="9.140625" style="167"/>
    <col min="3584" max="3584" width="5.7109375" style="167" customWidth="1"/>
    <col min="3585" max="3585" width="37.7109375" style="167" customWidth="1"/>
    <col min="3586" max="3586" width="11.7109375" style="167" customWidth="1"/>
    <col min="3587" max="3589" width="15.7109375" style="167" customWidth="1"/>
    <col min="3590" max="3590" width="30.7109375" style="167" customWidth="1"/>
    <col min="3591" max="3591" width="22" style="167" customWidth="1"/>
    <col min="3592" max="3839" width="9.140625" style="167"/>
    <col min="3840" max="3840" width="5.7109375" style="167" customWidth="1"/>
    <col min="3841" max="3841" width="37.7109375" style="167" customWidth="1"/>
    <col min="3842" max="3842" width="11.7109375" style="167" customWidth="1"/>
    <col min="3843" max="3845" width="15.7109375" style="167" customWidth="1"/>
    <col min="3846" max="3846" width="30.7109375" style="167" customWidth="1"/>
    <col min="3847" max="3847" width="22" style="167" customWidth="1"/>
    <col min="3848" max="4095" width="9.140625" style="167"/>
    <col min="4096" max="4096" width="5.7109375" style="167" customWidth="1"/>
    <col min="4097" max="4097" width="37.7109375" style="167" customWidth="1"/>
    <col min="4098" max="4098" width="11.7109375" style="167" customWidth="1"/>
    <col min="4099" max="4101" width="15.7109375" style="167" customWidth="1"/>
    <col min="4102" max="4102" width="30.7109375" style="167" customWidth="1"/>
    <col min="4103" max="4103" width="22" style="167" customWidth="1"/>
    <col min="4104" max="4351" width="9.140625" style="167"/>
    <col min="4352" max="4352" width="5.7109375" style="167" customWidth="1"/>
    <col min="4353" max="4353" width="37.7109375" style="167" customWidth="1"/>
    <col min="4354" max="4354" width="11.7109375" style="167" customWidth="1"/>
    <col min="4355" max="4357" width="15.7109375" style="167" customWidth="1"/>
    <col min="4358" max="4358" width="30.7109375" style="167" customWidth="1"/>
    <col min="4359" max="4359" width="22" style="167" customWidth="1"/>
    <col min="4360" max="4607" width="9.140625" style="167"/>
    <col min="4608" max="4608" width="5.7109375" style="167" customWidth="1"/>
    <col min="4609" max="4609" width="37.7109375" style="167" customWidth="1"/>
    <col min="4610" max="4610" width="11.7109375" style="167" customWidth="1"/>
    <col min="4611" max="4613" width="15.7109375" style="167" customWidth="1"/>
    <col min="4614" max="4614" width="30.7109375" style="167" customWidth="1"/>
    <col min="4615" max="4615" width="22" style="167" customWidth="1"/>
    <col min="4616" max="4863" width="9.140625" style="167"/>
    <col min="4864" max="4864" width="5.7109375" style="167" customWidth="1"/>
    <col min="4865" max="4865" width="37.7109375" style="167" customWidth="1"/>
    <col min="4866" max="4866" width="11.7109375" style="167" customWidth="1"/>
    <col min="4867" max="4869" width="15.7109375" style="167" customWidth="1"/>
    <col min="4870" max="4870" width="30.7109375" style="167" customWidth="1"/>
    <col min="4871" max="4871" width="22" style="167" customWidth="1"/>
    <col min="4872" max="5119" width="9.140625" style="167"/>
    <col min="5120" max="5120" width="5.7109375" style="167" customWidth="1"/>
    <col min="5121" max="5121" width="37.7109375" style="167" customWidth="1"/>
    <col min="5122" max="5122" width="11.7109375" style="167" customWidth="1"/>
    <col min="5123" max="5125" width="15.7109375" style="167" customWidth="1"/>
    <col min="5126" max="5126" width="30.7109375" style="167" customWidth="1"/>
    <col min="5127" max="5127" width="22" style="167" customWidth="1"/>
    <col min="5128" max="5375" width="9.140625" style="167"/>
    <col min="5376" max="5376" width="5.7109375" style="167" customWidth="1"/>
    <col min="5377" max="5377" width="37.7109375" style="167" customWidth="1"/>
    <col min="5378" max="5378" width="11.7109375" style="167" customWidth="1"/>
    <col min="5379" max="5381" width="15.7109375" style="167" customWidth="1"/>
    <col min="5382" max="5382" width="30.7109375" style="167" customWidth="1"/>
    <col min="5383" max="5383" width="22" style="167" customWidth="1"/>
    <col min="5384" max="5631" width="9.140625" style="167"/>
    <col min="5632" max="5632" width="5.7109375" style="167" customWidth="1"/>
    <col min="5633" max="5633" width="37.7109375" style="167" customWidth="1"/>
    <col min="5634" max="5634" width="11.7109375" style="167" customWidth="1"/>
    <col min="5635" max="5637" width="15.7109375" style="167" customWidth="1"/>
    <col min="5638" max="5638" width="30.7109375" style="167" customWidth="1"/>
    <col min="5639" max="5639" width="22" style="167" customWidth="1"/>
    <col min="5640" max="5887" width="9.140625" style="167"/>
    <col min="5888" max="5888" width="5.7109375" style="167" customWidth="1"/>
    <col min="5889" max="5889" width="37.7109375" style="167" customWidth="1"/>
    <col min="5890" max="5890" width="11.7109375" style="167" customWidth="1"/>
    <col min="5891" max="5893" width="15.7109375" style="167" customWidth="1"/>
    <col min="5894" max="5894" width="30.7109375" style="167" customWidth="1"/>
    <col min="5895" max="5895" width="22" style="167" customWidth="1"/>
    <col min="5896" max="6143" width="9.140625" style="167"/>
    <col min="6144" max="6144" width="5.7109375" style="167" customWidth="1"/>
    <col min="6145" max="6145" width="37.7109375" style="167" customWidth="1"/>
    <col min="6146" max="6146" width="11.7109375" style="167" customWidth="1"/>
    <col min="6147" max="6149" width="15.7109375" style="167" customWidth="1"/>
    <col min="6150" max="6150" width="30.7109375" style="167" customWidth="1"/>
    <col min="6151" max="6151" width="22" style="167" customWidth="1"/>
    <col min="6152" max="6399" width="9.140625" style="167"/>
    <col min="6400" max="6400" width="5.7109375" style="167" customWidth="1"/>
    <col min="6401" max="6401" width="37.7109375" style="167" customWidth="1"/>
    <col min="6402" max="6402" width="11.7109375" style="167" customWidth="1"/>
    <col min="6403" max="6405" width="15.7109375" style="167" customWidth="1"/>
    <col min="6406" max="6406" width="30.7109375" style="167" customWidth="1"/>
    <col min="6407" max="6407" width="22" style="167" customWidth="1"/>
    <col min="6408" max="6655" width="9.140625" style="167"/>
    <col min="6656" max="6656" width="5.7109375" style="167" customWidth="1"/>
    <col min="6657" max="6657" width="37.7109375" style="167" customWidth="1"/>
    <col min="6658" max="6658" width="11.7109375" style="167" customWidth="1"/>
    <col min="6659" max="6661" width="15.7109375" style="167" customWidth="1"/>
    <col min="6662" max="6662" width="30.7109375" style="167" customWidth="1"/>
    <col min="6663" max="6663" width="22" style="167" customWidth="1"/>
    <col min="6664" max="6911" width="9.140625" style="167"/>
    <col min="6912" max="6912" width="5.7109375" style="167" customWidth="1"/>
    <col min="6913" max="6913" width="37.7109375" style="167" customWidth="1"/>
    <col min="6914" max="6914" width="11.7109375" style="167" customWidth="1"/>
    <col min="6915" max="6917" width="15.7109375" style="167" customWidth="1"/>
    <col min="6918" max="6918" width="30.7109375" style="167" customWidth="1"/>
    <col min="6919" max="6919" width="22" style="167" customWidth="1"/>
    <col min="6920" max="7167" width="9.140625" style="167"/>
    <col min="7168" max="7168" width="5.7109375" style="167" customWidth="1"/>
    <col min="7169" max="7169" width="37.7109375" style="167" customWidth="1"/>
    <col min="7170" max="7170" width="11.7109375" style="167" customWidth="1"/>
    <col min="7171" max="7173" width="15.7109375" style="167" customWidth="1"/>
    <col min="7174" max="7174" width="30.7109375" style="167" customWidth="1"/>
    <col min="7175" max="7175" width="22" style="167" customWidth="1"/>
    <col min="7176" max="7423" width="9.140625" style="167"/>
    <col min="7424" max="7424" width="5.7109375" style="167" customWidth="1"/>
    <col min="7425" max="7425" width="37.7109375" style="167" customWidth="1"/>
    <col min="7426" max="7426" width="11.7109375" style="167" customWidth="1"/>
    <col min="7427" max="7429" width="15.7109375" style="167" customWidth="1"/>
    <col min="7430" max="7430" width="30.7109375" style="167" customWidth="1"/>
    <col min="7431" max="7431" width="22" style="167" customWidth="1"/>
    <col min="7432" max="7679" width="9.140625" style="167"/>
    <col min="7680" max="7680" width="5.7109375" style="167" customWidth="1"/>
    <col min="7681" max="7681" width="37.7109375" style="167" customWidth="1"/>
    <col min="7682" max="7682" width="11.7109375" style="167" customWidth="1"/>
    <col min="7683" max="7685" width="15.7109375" style="167" customWidth="1"/>
    <col min="7686" max="7686" width="30.7109375" style="167" customWidth="1"/>
    <col min="7687" max="7687" width="22" style="167" customWidth="1"/>
    <col min="7688" max="7935" width="9.140625" style="167"/>
    <col min="7936" max="7936" width="5.7109375" style="167" customWidth="1"/>
    <col min="7937" max="7937" width="37.7109375" style="167" customWidth="1"/>
    <col min="7938" max="7938" width="11.7109375" style="167" customWidth="1"/>
    <col min="7939" max="7941" width="15.7109375" style="167" customWidth="1"/>
    <col min="7942" max="7942" width="30.7109375" style="167" customWidth="1"/>
    <col min="7943" max="7943" width="22" style="167" customWidth="1"/>
    <col min="7944" max="8191" width="9.140625" style="167"/>
    <col min="8192" max="8192" width="5.7109375" style="167" customWidth="1"/>
    <col min="8193" max="8193" width="37.7109375" style="167" customWidth="1"/>
    <col min="8194" max="8194" width="11.7109375" style="167" customWidth="1"/>
    <col min="8195" max="8197" width="15.7109375" style="167" customWidth="1"/>
    <col min="8198" max="8198" width="30.7109375" style="167" customWidth="1"/>
    <col min="8199" max="8199" width="22" style="167" customWidth="1"/>
    <col min="8200" max="8447" width="9.140625" style="167"/>
    <col min="8448" max="8448" width="5.7109375" style="167" customWidth="1"/>
    <col min="8449" max="8449" width="37.7109375" style="167" customWidth="1"/>
    <col min="8450" max="8450" width="11.7109375" style="167" customWidth="1"/>
    <col min="8451" max="8453" width="15.7109375" style="167" customWidth="1"/>
    <col min="8454" max="8454" width="30.7109375" style="167" customWidth="1"/>
    <col min="8455" max="8455" width="22" style="167" customWidth="1"/>
    <col min="8456" max="8703" width="9.140625" style="167"/>
    <col min="8704" max="8704" width="5.7109375" style="167" customWidth="1"/>
    <col min="8705" max="8705" width="37.7109375" style="167" customWidth="1"/>
    <col min="8706" max="8706" width="11.7109375" style="167" customWidth="1"/>
    <col min="8707" max="8709" width="15.7109375" style="167" customWidth="1"/>
    <col min="8710" max="8710" width="30.7109375" style="167" customWidth="1"/>
    <col min="8711" max="8711" width="22" style="167" customWidth="1"/>
    <col min="8712" max="8959" width="9.140625" style="167"/>
    <col min="8960" max="8960" width="5.7109375" style="167" customWidth="1"/>
    <col min="8961" max="8961" width="37.7109375" style="167" customWidth="1"/>
    <col min="8962" max="8962" width="11.7109375" style="167" customWidth="1"/>
    <col min="8963" max="8965" width="15.7109375" style="167" customWidth="1"/>
    <col min="8966" max="8966" width="30.7109375" style="167" customWidth="1"/>
    <col min="8967" max="8967" width="22" style="167" customWidth="1"/>
    <col min="8968" max="9215" width="9.140625" style="167"/>
    <col min="9216" max="9216" width="5.7109375" style="167" customWidth="1"/>
    <col min="9217" max="9217" width="37.7109375" style="167" customWidth="1"/>
    <col min="9218" max="9218" width="11.7109375" style="167" customWidth="1"/>
    <col min="9219" max="9221" width="15.7109375" style="167" customWidth="1"/>
    <col min="9222" max="9222" width="30.7109375" style="167" customWidth="1"/>
    <col min="9223" max="9223" width="22" style="167" customWidth="1"/>
    <col min="9224" max="9471" width="9.140625" style="167"/>
    <col min="9472" max="9472" width="5.7109375" style="167" customWidth="1"/>
    <col min="9473" max="9473" width="37.7109375" style="167" customWidth="1"/>
    <col min="9474" max="9474" width="11.7109375" style="167" customWidth="1"/>
    <col min="9475" max="9477" width="15.7109375" style="167" customWidth="1"/>
    <col min="9478" max="9478" width="30.7109375" style="167" customWidth="1"/>
    <col min="9479" max="9479" width="22" style="167" customWidth="1"/>
    <col min="9480" max="9727" width="9.140625" style="167"/>
    <col min="9728" max="9728" width="5.7109375" style="167" customWidth="1"/>
    <col min="9729" max="9729" width="37.7109375" style="167" customWidth="1"/>
    <col min="9730" max="9730" width="11.7109375" style="167" customWidth="1"/>
    <col min="9731" max="9733" width="15.7109375" style="167" customWidth="1"/>
    <col min="9734" max="9734" width="30.7109375" style="167" customWidth="1"/>
    <col min="9735" max="9735" width="22" style="167" customWidth="1"/>
    <col min="9736" max="9983" width="9.140625" style="167"/>
    <col min="9984" max="9984" width="5.7109375" style="167" customWidth="1"/>
    <col min="9985" max="9985" width="37.7109375" style="167" customWidth="1"/>
    <col min="9986" max="9986" width="11.7109375" style="167" customWidth="1"/>
    <col min="9987" max="9989" width="15.7109375" style="167" customWidth="1"/>
    <col min="9990" max="9990" width="30.7109375" style="167" customWidth="1"/>
    <col min="9991" max="9991" width="22" style="167" customWidth="1"/>
    <col min="9992" max="10239" width="9.140625" style="167"/>
    <col min="10240" max="10240" width="5.7109375" style="167" customWidth="1"/>
    <col min="10241" max="10241" width="37.7109375" style="167" customWidth="1"/>
    <col min="10242" max="10242" width="11.7109375" style="167" customWidth="1"/>
    <col min="10243" max="10245" width="15.7109375" style="167" customWidth="1"/>
    <col min="10246" max="10246" width="30.7109375" style="167" customWidth="1"/>
    <col min="10247" max="10247" width="22" style="167" customWidth="1"/>
    <col min="10248" max="10495" width="9.140625" style="167"/>
    <col min="10496" max="10496" width="5.7109375" style="167" customWidth="1"/>
    <col min="10497" max="10497" width="37.7109375" style="167" customWidth="1"/>
    <col min="10498" max="10498" width="11.7109375" style="167" customWidth="1"/>
    <col min="10499" max="10501" width="15.7109375" style="167" customWidth="1"/>
    <col min="10502" max="10502" width="30.7109375" style="167" customWidth="1"/>
    <col min="10503" max="10503" width="22" style="167" customWidth="1"/>
    <col min="10504" max="10751" width="9.140625" style="167"/>
    <col min="10752" max="10752" width="5.7109375" style="167" customWidth="1"/>
    <col min="10753" max="10753" width="37.7109375" style="167" customWidth="1"/>
    <col min="10754" max="10754" width="11.7109375" style="167" customWidth="1"/>
    <col min="10755" max="10757" width="15.7109375" style="167" customWidth="1"/>
    <col min="10758" max="10758" width="30.7109375" style="167" customWidth="1"/>
    <col min="10759" max="10759" width="22" style="167" customWidth="1"/>
    <col min="10760" max="11007" width="9.140625" style="167"/>
    <col min="11008" max="11008" width="5.7109375" style="167" customWidth="1"/>
    <col min="11009" max="11009" width="37.7109375" style="167" customWidth="1"/>
    <col min="11010" max="11010" width="11.7109375" style="167" customWidth="1"/>
    <col min="11011" max="11013" width="15.7109375" style="167" customWidth="1"/>
    <col min="11014" max="11014" width="30.7109375" style="167" customWidth="1"/>
    <col min="11015" max="11015" width="22" style="167" customWidth="1"/>
    <col min="11016" max="11263" width="9.140625" style="167"/>
    <col min="11264" max="11264" width="5.7109375" style="167" customWidth="1"/>
    <col min="11265" max="11265" width="37.7109375" style="167" customWidth="1"/>
    <col min="11266" max="11266" width="11.7109375" style="167" customWidth="1"/>
    <col min="11267" max="11269" width="15.7109375" style="167" customWidth="1"/>
    <col min="11270" max="11270" width="30.7109375" style="167" customWidth="1"/>
    <col min="11271" max="11271" width="22" style="167" customWidth="1"/>
    <col min="11272" max="11519" width="9.140625" style="167"/>
    <col min="11520" max="11520" width="5.7109375" style="167" customWidth="1"/>
    <col min="11521" max="11521" width="37.7109375" style="167" customWidth="1"/>
    <col min="11522" max="11522" width="11.7109375" style="167" customWidth="1"/>
    <col min="11523" max="11525" width="15.7109375" style="167" customWidth="1"/>
    <col min="11526" max="11526" width="30.7109375" style="167" customWidth="1"/>
    <col min="11527" max="11527" width="22" style="167" customWidth="1"/>
    <col min="11528" max="11775" width="9.140625" style="167"/>
    <col min="11776" max="11776" width="5.7109375" style="167" customWidth="1"/>
    <col min="11777" max="11777" width="37.7109375" style="167" customWidth="1"/>
    <col min="11778" max="11778" width="11.7109375" style="167" customWidth="1"/>
    <col min="11779" max="11781" width="15.7109375" style="167" customWidth="1"/>
    <col min="11782" max="11782" width="30.7109375" style="167" customWidth="1"/>
    <col min="11783" max="11783" width="22" style="167" customWidth="1"/>
    <col min="11784" max="12031" width="9.140625" style="167"/>
    <col min="12032" max="12032" width="5.7109375" style="167" customWidth="1"/>
    <col min="12033" max="12033" width="37.7109375" style="167" customWidth="1"/>
    <col min="12034" max="12034" width="11.7109375" style="167" customWidth="1"/>
    <col min="12035" max="12037" width="15.7109375" style="167" customWidth="1"/>
    <col min="12038" max="12038" width="30.7109375" style="167" customWidth="1"/>
    <col min="12039" max="12039" width="22" style="167" customWidth="1"/>
    <col min="12040" max="12287" width="9.140625" style="167"/>
    <col min="12288" max="12288" width="5.7109375" style="167" customWidth="1"/>
    <col min="12289" max="12289" width="37.7109375" style="167" customWidth="1"/>
    <col min="12290" max="12290" width="11.7109375" style="167" customWidth="1"/>
    <col min="12291" max="12293" width="15.7109375" style="167" customWidth="1"/>
    <col min="12294" max="12294" width="30.7109375" style="167" customWidth="1"/>
    <col min="12295" max="12295" width="22" style="167" customWidth="1"/>
    <col min="12296" max="12543" width="9.140625" style="167"/>
    <col min="12544" max="12544" width="5.7109375" style="167" customWidth="1"/>
    <col min="12545" max="12545" width="37.7109375" style="167" customWidth="1"/>
    <col min="12546" max="12546" width="11.7109375" style="167" customWidth="1"/>
    <col min="12547" max="12549" width="15.7109375" style="167" customWidth="1"/>
    <col min="12550" max="12550" width="30.7109375" style="167" customWidth="1"/>
    <col min="12551" max="12551" width="22" style="167" customWidth="1"/>
    <col min="12552" max="12799" width="9.140625" style="167"/>
    <col min="12800" max="12800" width="5.7109375" style="167" customWidth="1"/>
    <col min="12801" max="12801" width="37.7109375" style="167" customWidth="1"/>
    <col min="12802" max="12802" width="11.7109375" style="167" customWidth="1"/>
    <col min="12803" max="12805" width="15.7109375" style="167" customWidth="1"/>
    <col min="12806" max="12806" width="30.7109375" style="167" customWidth="1"/>
    <col min="12807" max="12807" width="22" style="167" customWidth="1"/>
    <col min="12808" max="13055" width="9.140625" style="167"/>
    <col min="13056" max="13056" width="5.7109375" style="167" customWidth="1"/>
    <col min="13057" max="13057" width="37.7109375" style="167" customWidth="1"/>
    <col min="13058" max="13058" width="11.7109375" style="167" customWidth="1"/>
    <col min="13059" max="13061" width="15.7109375" style="167" customWidth="1"/>
    <col min="13062" max="13062" width="30.7109375" style="167" customWidth="1"/>
    <col min="13063" max="13063" width="22" style="167" customWidth="1"/>
    <col min="13064" max="13311" width="9.140625" style="167"/>
    <col min="13312" max="13312" width="5.7109375" style="167" customWidth="1"/>
    <col min="13313" max="13313" width="37.7109375" style="167" customWidth="1"/>
    <col min="13314" max="13314" width="11.7109375" style="167" customWidth="1"/>
    <col min="13315" max="13317" width="15.7109375" style="167" customWidth="1"/>
    <col min="13318" max="13318" width="30.7109375" style="167" customWidth="1"/>
    <col min="13319" max="13319" width="22" style="167" customWidth="1"/>
    <col min="13320" max="13567" width="9.140625" style="167"/>
    <col min="13568" max="13568" width="5.7109375" style="167" customWidth="1"/>
    <col min="13569" max="13569" width="37.7109375" style="167" customWidth="1"/>
    <col min="13570" max="13570" width="11.7109375" style="167" customWidth="1"/>
    <col min="13571" max="13573" width="15.7109375" style="167" customWidth="1"/>
    <col min="13574" max="13574" width="30.7109375" style="167" customWidth="1"/>
    <col min="13575" max="13575" width="22" style="167" customWidth="1"/>
    <col min="13576" max="13823" width="9.140625" style="167"/>
    <col min="13824" max="13824" width="5.7109375" style="167" customWidth="1"/>
    <col min="13825" max="13825" width="37.7109375" style="167" customWidth="1"/>
    <col min="13826" max="13826" width="11.7109375" style="167" customWidth="1"/>
    <col min="13827" max="13829" width="15.7109375" style="167" customWidth="1"/>
    <col min="13830" max="13830" width="30.7109375" style="167" customWidth="1"/>
    <col min="13831" max="13831" width="22" style="167" customWidth="1"/>
    <col min="13832" max="14079" width="9.140625" style="167"/>
    <col min="14080" max="14080" width="5.7109375" style="167" customWidth="1"/>
    <col min="14081" max="14081" width="37.7109375" style="167" customWidth="1"/>
    <col min="14082" max="14082" width="11.7109375" style="167" customWidth="1"/>
    <col min="14083" max="14085" width="15.7109375" style="167" customWidth="1"/>
    <col min="14086" max="14086" width="30.7109375" style="167" customWidth="1"/>
    <col min="14087" max="14087" width="22" style="167" customWidth="1"/>
    <col min="14088" max="14335" width="9.140625" style="167"/>
    <col min="14336" max="14336" width="5.7109375" style="167" customWidth="1"/>
    <col min="14337" max="14337" width="37.7109375" style="167" customWidth="1"/>
    <col min="14338" max="14338" width="11.7109375" style="167" customWidth="1"/>
    <col min="14339" max="14341" width="15.7109375" style="167" customWidth="1"/>
    <col min="14342" max="14342" width="30.7109375" style="167" customWidth="1"/>
    <col min="14343" max="14343" width="22" style="167" customWidth="1"/>
    <col min="14344" max="14591" width="9.140625" style="167"/>
    <col min="14592" max="14592" width="5.7109375" style="167" customWidth="1"/>
    <col min="14593" max="14593" width="37.7109375" style="167" customWidth="1"/>
    <col min="14594" max="14594" width="11.7109375" style="167" customWidth="1"/>
    <col min="14595" max="14597" width="15.7109375" style="167" customWidth="1"/>
    <col min="14598" max="14598" width="30.7109375" style="167" customWidth="1"/>
    <col min="14599" max="14599" width="22" style="167" customWidth="1"/>
    <col min="14600" max="14847" width="9.140625" style="167"/>
    <col min="14848" max="14848" width="5.7109375" style="167" customWidth="1"/>
    <col min="14849" max="14849" width="37.7109375" style="167" customWidth="1"/>
    <col min="14850" max="14850" width="11.7109375" style="167" customWidth="1"/>
    <col min="14851" max="14853" width="15.7109375" style="167" customWidth="1"/>
    <col min="14854" max="14854" width="30.7109375" style="167" customWidth="1"/>
    <col min="14855" max="14855" width="22" style="167" customWidth="1"/>
    <col min="14856" max="15103" width="9.140625" style="167"/>
    <col min="15104" max="15104" width="5.7109375" style="167" customWidth="1"/>
    <col min="15105" max="15105" width="37.7109375" style="167" customWidth="1"/>
    <col min="15106" max="15106" width="11.7109375" style="167" customWidth="1"/>
    <col min="15107" max="15109" width="15.7109375" style="167" customWidth="1"/>
    <col min="15110" max="15110" width="30.7109375" style="167" customWidth="1"/>
    <col min="15111" max="15111" width="22" style="167" customWidth="1"/>
    <col min="15112" max="15359" width="9.140625" style="167"/>
    <col min="15360" max="15360" width="5.7109375" style="167" customWidth="1"/>
    <col min="15361" max="15361" width="37.7109375" style="167" customWidth="1"/>
    <col min="15362" max="15362" width="11.7109375" style="167" customWidth="1"/>
    <col min="15363" max="15365" width="15.7109375" style="167" customWidth="1"/>
    <col min="15366" max="15366" width="30.7109375" style="167" customWidth="1"/>
    <col min="15367" max="15367" width="22" style="167" customWidth="1"/>
    <col min="15368" max="15615" width="9.140625" style="167"/>
    <col min="15616" max="15616" width="5.7109375" style="167" customWidth="1"/>
    <col min="15617" max="15617" width="37.7109375" style="167" customWidth="1"/>
    <col min="15618" max="15618" width="11.7109375" style="167" customWidth="1"/>
    <col min="15619" max="15621" width="15.7109375" style="167" customWidth="1"/>
    <col min="15622" max="15622" width="30.7109375" style="167" customWidth="1"/>
    <col min="15623" max="15623" width="22" style="167" customWidth="1"/>
    <col min="15624" max="15871" width="9.140625" style="167"/>
    <col min="15872" max="15872" width="5.7109375" style="167" customWidth="1"/>
    <col min="15873" max="15873" width="37.7109375" style="167" customWidth="1"/>
    <col min="15874" max="15874" width="11.7109375" style="167" customWidth="1"/>
    <col min="15875" max="15877" width="15.7109375" style="167" customWidth="1"/>
    <col min="15878" max="15878" width="30.7109375" style="167" customWidth="1"/>
    <col min="15879" max="15879" width="22" style="167" customWidth="1"/>
    <col min="15880" max="16127" width="9.140625" style="167"/>
    <col min="16128" max="16128" width="5.7109375" style="167" customWidth="1"/>
    <col min="16129" max="16129" width="37.7109375" style="167" customWidth="1"/>
    <col min="16130" max="16130" width="11.7109375" style="167" customWidth="1"/>
    <col min="16131" max="16133" width="15.7109375" style="167" customWidth="1"/>
    <col min="16134" max="16134" width="30.7109375" style="167" customWidth="1"/>
    <col min="16135" max="16135" width="22" style="167" customWidth="1"/>
    <col min="16136" max="16384" width="9.140625" style="167"/>
  </cols>
  <sheetData>
    <row r="1" spans="1:7" s="269" customFormat="1" ht="16.5" customHeight="1" x14ac:dyDescent="0.3">
      <c r="A1" s="691"/>
      <c r="B1" s="691"/>
      <c r="C1" s="691"/>
      <c r="D1" s="691"/>
      <c r="E1" s="691"/>
      <c r="F1" s="691"/>
      <c r="G1" s="663" t="s">
        <v>2213</v>
      </c>
    </row>
    <row r="2" spans="1:7" s="269" customFormat="1" ht="60.75" customHeight="1" x14ac:dyDescent="0.2">
      <c r="A2" s="2095" t="s">
        <v>2062</v>
      </c>
      <c r="B2" s="2096"/>
      <c r="C2" s="2096"/>
      <c r="D2" s="2096"/>
      <c r="E2" s="2096"/>
      <c r="F2" s="2096"/>
      <c r="G2" s="2096"/>
    </row>
    <row r="3" spans="1:7" s="269" customFormat="1" ht="11.25" customHeight="1" x14ac:dyDescent="0.2">
      <c r="A3" s="664"/>
      <c r="B3" s="665"/>
      <c r="C3" s="665"/>
      <c r="D3" s="665"/>
      <c r="E3" s="665"/>
      <c r="F3" s="665"/>
      <c r="G3" s="665"/>
    </row>
    <row r="4" spans="1:7" ht="126.75" customHeight="1" x14ac:dyDescent="0.2">
      <c r="A4" s="666" t="s">
        <v>2063</v>
      </c>
      <c r="B4" s="667" t="s">
        <v>1658</v>
      </c>
      <c r="C4" s="667" t="s">
        <v>2064</v>
      </c>
      <c r="D4" s="667" t="s">
        <v>2065</v>
      </c>
      <c r="E4" s="667" t="s">
        <v>2066</v>
      </c>
      <c r="F4" s="667" t="s">
        <v>2067</v>
      </c>
      <c r="G4" s="668" t="s">
        <v>2068</v>
      </c>
    </row>
    <row r="5" spans="1:7" ht="18" customHeight="1" x14ac:dyDescent="0.2">
      <c r="A5" s="666">
        <v>1</v>
      </c>
      <c r="B5" s="667">
        <v>2</v>
      </c>
      <c r="C5" s="667">
        <v>3</v>
      </c>
      <c r="D5" s="667">
        <v>4</v>
      </c>
      <c r="E5" s="667">
        <v>5</v>
      </c>
      <c r="F5" s="667">
        <v>6</v>
      </c>
      <c r="G5" s="668">
        <v>7</v>
      </c>
    </row>
    <row r="6" spans="1:7" ht="24" customHeight="1" x14ac:dyDescent="0.2">
      <c r="A6" s="669">
        <v>1</v>
      </c>
      <c r="B6" s="2097" t="s">
        <v>407</v>
      </c>
      <c r="C6" s="2097"/>
      <c r="D6" s="2097"/>
      <c r="E6" s="2097"/>
      <c r="F6" s="2097"/>
      <c r="G6" s="2097"/>
    </row>
    <row r="7" spans="1:7" ht="57" customHeight="1" x14ac:dyDescent="0.2">
      <c r="A7" s="669" t="s">
        <v>25</v>
      </c>
      <c r="B7" s="670" t="s">
        <v>2069</v>
      </c>
      <c r="C7" s="671" t="s">
        <v>1269</v>
      </c>
      <c r="D7" s="672">
        <v>4.7</v>
      </c>
      <c r="E7" s="672">
        <v>4.2</v>
      </c>
      <c r="F7" s="673">
        <v>3.2</v>
      </c>
      <c r="G7" s="674" t="s">
        <v>2070</v>
      </c>
    </row>
    <row r="8" spans="1:7" ht="89.25" customHeight="1" x14ac:dyDescent="0.2">
      <c r="A8" s="669" t="s">
        <v>35</v>
      </c>
      <c r="B8" s="670" t="s">
        <v>2071</v>
      </c>
      <c r="C8" s="671" t="s">
        <v>1269</v>
      </c>
      <c r="D8" s="672" t="s">
        <v>355</v>
      </c>
      <c r="E8" s="672">
        <v>5.5</v>
      </c>
      <c r="F8" s="673">
        <v>7.44</v>
      </c>
      <c r="G8" s="674" t="s">
        <v>2072</v>
      </c>
    </row>
    <row r="9" spans="1:7" ht="24" customHeight="1" x14ac:dyDescent="0.2">
      <c r="A9" s="669">
        <v>2</v>
      </c>
      <c r="B9" s="2097" t="s">
        <v>414</v>
      </c>
      <c r="C9" s="2097"/>
      <c r="D9" s="2097"/>
      <c r="E9" s="2097"/>
      <c r="F9" s="2097"/>
      <c r="G9" s="2097"/>
    </row>
    <row r="10" spans="1:7" ht="109.5" customHeight="1" x14ac:dyDescent="0.2">
      <c r="A10" s="669" t="s">
        <v>15</v>
      </c>
      <c r="B10" s="675" t="s">
        <v>2073</v>
      </c>
      <c r="C10" s="672" t="s">
        <v>1269</v>
      </c>
      <c r="D10" s="672">
        <v>66.400000000000006</v>
      </c>
      <c r="E10" s="672">
        <v>77.8</v>
      </c>
      <c r="F10" s="667">
        <v>78.099999999999994</v>
      </c>
      <c r="G10" s="674" t="s">
        <v>2074</v>
      </c>
    </row>
    <row r="11" spans="1:7" ht="73.5" customHeight="1" x14ac:dyDescent="0.2">
      <c r="A11" s="669" t="s">
        <v>28</v>
      </c>
      <c r="B11" s="670" t="s">
        <v>2075</v>
      </c>
      <c r="C11" s="672" t="s">
        <v>1269</v>
      </c>
      <c r="D11" s="672">
        <v>97</v>
      </c>
      <c r="E11" s="672">
        <v>100</v>
      </c>
      <c r="F11" s="667">
        <v>100</v>
      </c>
      <c r="G11" s="674" t="s">
        <v>2418</v>
      </c>
    </row>
    <row r="12" spans="1:7" ht="80.25" customHeight="1" x14ac:dyDescent="0.2">
      <c r="A12" s="669" t="s">
        <v>313</v>
      </c>
      <c r="B12" s="670" t="s">
        <v>2076</v>
      </c>
      <c r="C12" s="672" t="s">
        <v>1269</v>
      </c>
      <c r="D12" s="672">
        <v>46</v>
      </c>
      <c r="E12" s="672">
        <v>50</v>
      </c>
      <c r="F12" s="667">
        <v>50.1</v>
      </c>
      <c r="G12" s="674" t="s">
        <v>2419</v>
      </c>
    </row>
    <row r="13" spans="1:7" ht="102.75" customHeight="1" x14ac:dyDescent="0.2">
      <c r="A13" s="669" t="s">
        <v>315</v>
      </c>
      <c r="B13" s="670" t="s">
        <v>2077</v>
      </c>
      <c r="C13" s="672" t="s">
        <v>1269</v>
      </c>
      <c r="D13" s="672">
        <v>99</v>
      </c>
      <c r="E13" s="672">
        <v>100</v>
      </c>
      <c r="F13" s="667">
        <v>100</v>
      </c>
      <c r="G13" s="674" t="s">
        <v>2078</v>
      </c>
    </row>
    <row r="14" spans="1:7" ht="23.25" customHeight="1" x14ac:dyDescent="0.2">
      <c r="A14" s="669">
        <v>3</v>
      </c>
      <c r="B14" s="2097" t="s">
        <v>423</v>
      </c>
      <c r="C14" s="2097"/>
      <c r="D14" s="2097"/>
      <c r="E14" s="2097"/>
      <c r="F14" s="2097"/>
      <c r="G14" s="2097"/>
    </row>
    <row r="15" spans="1:7" ht="88.5" customHeight="1" x14ac:dyDescent="0.2">
      <c r="A15" s="669" t="s">
        <v>20</v>
      </c>
      <c r="B15" s="670" t="s">
        <v>2079</v>
      </c>
      <c r="C15" s="672" t="s">
        <v>1269</v>
      </c>
      <c r="D15" s="672">
        <v>59.5</v>
      </c>
      <c r="E15" s="672">
        <v>61.5</v>
      </c>
      <c r="F15" s="673">
        <v>78</v>
      </c>
      <c r="G15" s="2098" t="s">
        <v>2420</v>
      </c>
    </row>
    <row r="16" spans="1:7" ht="124.5" customHeight="1" x14ac:dyDescent="0.2">
      <c r="A16" s="669" t="s">
        <v>298</v>
      </c>
      <c r="B16" s="670" t="s">
        <v>2080</v>
      </c>
      <c r="C16" s="672" t="s">
        <v>1269</v>
      </c>
      <c r="D16" s="672">
        <v>55.7</v>
      </c>
      <c r="E16" s="672">
        <v>55.9</v>
      </c>
      <c r="F16" s="673">
        <v>85</v>
      </c>
      <c r="G16" s="2099"/>
    </row>
    <row r="17" spans="1:7" ht="24" customHeight="1" x14ac:dyDescent="0.2">
      <c r="A17" s="329">
        <v>4</v>
      </c>
      <c r="B17" s="2031" t="s">
        <v>425</v>
      </c>
      <c r="C17" s="2031"/>
      <c r="D17" s="2031"/>
      <c r="E17" s="2031"/>
      <c r="F17" s="2031"/>
      <c r="G17" s="2031"/>
    </row>
    <row r="18" spans="1:7" ht="95.25" customHeight="1" x14ac:dyDescent="0.2">
      <c r="A18" s="328" t="s">
        <v>145</v>
      </c>
      <c r="B18" s="410" t="s">
        <v>2081</v>
      </c>
      <c r="C18" s="676" t="s">
        <v>2082</v>
      </c>
      <c r="D18" s="676">
        <v>6.7000000000000004E-2</v>
      </c>
      <c r="E18" s="676">
        <v>6.2E-2</v>
      </c>
      <c r="F18" s="676">
        <v>1.2999999999999999E-2</v>
      </c>
      <c r="G18" s="458" t="s">
        <v>2492</v>
      </c>
    </row>
    <row r="19" spans="1:7" ht="36.75" customHeight="1" x14ac:dyDescent="0.2">
      <c r="A19" s="677">
        <v>5</v>
      </c>
      <c r="B19" s="1831" t="s">
        <v>427</v>
      </c>
      <c r="C19" s="1831"/>
      <c r="D19" s="1831"/>
      <c r="E19" s="1831"/>
      <c r="F19" s="1831"/>
      <c r="G19" s="1831"/>
    </row>
    <row r="20" spans="1:7" ht="60.75" customHeight="1" x14ac:dyDescent="0.2">
      <c r="A20" s="678" t="s">
        <v>374</v>
      </c>
      <c r="B20" s="679" t="s">
        <v>2083</v>
      </c>
      <c r="C20" s="680" t="s">
        <v>1281</v>
      </c>
      <c r="D20" s="680">
        <v>39</v>
      </c>
      <c r="E20" s="680">
        <v>43</v>
      </c>
      <c r="F20" s="681">
        <f>SUM(F21:F25)</f>
        <v>47</v>
      </c>
      <c r="G20" s="682" t="s">
        <v>2084</v>
      </c>
    </row>
    <row r="21" spans="1:7" ht="75.75" customHeight="1" x14ac:dyDescent="0.2">
      <c r="A21" s="678" t="s">
        <v>498</v>
      </c>
      <c r="B21" s="679" t="s">
        <v>2085</v>
      </c>
      <c r="C21" s="680" t="s">
        <v>1281</v>
      </c>
      <c r="D21" s="680">
        <v>10</v>
      </c>
      <c r="E21" s="680">
        <v>12</v>
      </c>
      <c r="F21" s="681">
        <v>14</v>
      </c>
      <c r="G21" s="1673" t="s">
        <v>2086</v>
      </c>
    </row>
    <row r="22" spans="1:7" ht="61.5" customHeight="1" x14ac:dyDescent="0.2">
      <c r="A22" s="678" t="s">
        <v>499</v>
      </c>
      <c r="B22" s="679" t="s">
        <v>2087</v>
      </c>
      <c r="C22" s="680" t="s">
        <v>1281</v>
      </c>
      <c r="D22" s="680">
        <v>2</v>
      </c>
      <c r="E22" s="680">
        <v>3</v>
      </c>
      <c r="F22" s="681">
        <v>3</v>
      </c>
      <c r="G22" s="1673" t="s">
        <v>2088</v>
      </c>
    </row>
    <row r="23" spans="1:7" ht="65.25" customHeight="1" x14ac:dyDescent="0.2">
      <c r="A23" s="678" t="s">
        <v>500</v>
      </c>
      <c r="B23" s="679" t="s">
        <v>2089</v>
      </c>
      <c r="C23" s="680" t="s">
        <v>1281</v>
      </c>
      <c r="D23" s="680">
        <v>19</v>
      </c>
      <c r="E23" s="680">
        <v>20</v>
      </c>
      <c r="F23" s="681">
        <v>22</v>
      </c>
      <c r="G23" s="1673" t="s">
        <v>2090</v>
      </c>
    </row>
    <row r="24" spans="1:7" ht="91.5" customHeight="1" x14ac:dyDescent="0.2">
      <c r="A24" s="678" t="s">
        <v>501</v>
      </c>
      <c r="B24" s="679" t="s">
        <v>2091</v>
      </c>
      <c r="C24" s="680" t="s">
        <v>1281</v>
      </c>
      <c r="D24" s="680">
        <v>7</v>
      </c>
      <c r="E24" s="680">
        <v>7</v>
      </c>
      <c r="F24" s="683">
        <v>7</v>
      </c>
      <c r="G24" s="1673" t="s">
        <v>2092</v>
      </c>
    </row>
    <row r="25" spans="1:7" ht="60" customHeight="1" x14ac:dyDescent="0.2">
      <c r="A25" s="678" t="s">
        <v>502</v>
      </c>
      <c r="B25" s="679" t="s">
        <v>2093</v>
      </c>
      <c r="C25" s="680" t="s">
        <v>1281</v>
      </c>
      <c r="D25" s="680">
        <v>1</v>
      </c>
      <c r="E25" s="680">
        <v>1</v>
      </c>
      <c r="F25" s="681">
        <v>1</v>
      </c>
      <c r="G25" s="491" t="s">
        <v>2094</v>
      </c>
    </row>
    <row r="26" spans="1:7" ht="83.25" customHeight="1" x14ac:dyDescent="0.2">
      <c r="A26" s="678" t="s">
        <v>376</v>
      </c>
      <c r="B26" s="679" t="s">
        <v>2095</v>
      </c>
      <c r="C26" s="680" t="s">
        <v>1269</v>
      </c>
      <c r="D26" s="680">
        <v>0</v>
      </c>
      <c r="E26" s="680">
        <v>8.6E-3</v>
      </c>
      <c r="F26" s="681">
        <v>0.23</v>
      </c>
      <c r="G26" s="491" t="s">
        <v>2096</v>
      </c>
    </row>
    <row r="27" spans="1:7" ht="102.75" customHeight="1" x14ac:dyDescent="0.2">
      <c r="A27" s="678" t="s">
        <v>2097</v>
      </c>
      <c r="B27" s="684" t="s">
        <v>2098</v>
      </c>
      <c r="C27" s="680" t="s">
        <v>1269</v>
      </c>
      <c r="D27" s="680">
        <v>0</v>
      </c>
      <c r="E27" s="680">
        <v>0.22</v>
      </c>
      <c r="F27" s="681">
        <v>0.36</v>
      </c>
      <c r="G27" s="491" t="s">
        <v>2099</v>
      </c>
    </row>
    <row r="28" spans="1:7" ht="113.25" customHeight="1" x14ac:dyDescent="0.2">
      <c r="A28" s="678" t="s">
        <v>2100</v>
      </c>
      <c r="B28" s="684" t="s">
        <v>2101</v>
      </c>
      <c r="C28" s="680" t="s">
        <v>1269</v>
      </c>
      <c r="D28" s="680">
        <v>0</v>
      </c>
      <c r="E28" s="680">
        <v>7.0000000000000001E-3</v>
      </c>
      <c r="F28" s="681">
        <v>0.35</v>
      </c>
      <c r="G28" s="491" t="s">
        <v>2102</v>
      </c>
    </row>
    <row r="29" spans="1:7" ht="117" customHeight="1" x14ac:dyDescent="0.2">
      <c r="A29" s="685" t="s">
        <v>969</v>
      </c>
      <c r="B29" s="686" t="s">
        <v>2103</v>
      </c>
      <c r="C29" s="681" t="s">
        <v>1281</v>
      </c>
      <c r="D29" s="681">
        <v>0</v>
      </c>
      <c r="E29" s="681">
        <v>2</v>
      </c>
      <c r="F29" s="681">
        <v>6</v>
      </c>
      <c r="G29" s="491" t="s">
        <v>2104</v>
      </c>
    </row>
    <row r="30" spans="1:7" ht="75.75" customHeight="1" x14ac:dyDescent="0.2">
      <c r="A30" s="685" t="s">
        <v>971</v>
      </c>
      <c r="B30" s="687" t="s">
        <v>2105</v>
      </c>
      <c r="C30" s="681" t="s">
        <v>1281</v>
      </c>
      <c r="D30" s="681">
        <v>13</v>
      </c>
      <c r="E30" s="681">
        <v>13</v>
      </c>
      <c r="F30" s="681">
        <f>SUM(F31:F35)</f>
        <v>13</v>
      </c>
      <c r="G30" s="491" t="s">
        <v>2106</v>
      </c>
    </row>
    <row r="31" spans="1:7" ht="135.75" customHeight="1" x14ac:dyDescent="0.2">
      <c r="A31" s="685" t="s">
        <v>2107</v>
      </c>
      <c r="B31" s="688" t="s">
        <v>2108</v>
      </c>
      <c r="C31" s="681" t="s">
        <v>1281</v>
      </c>
      <c r="D31" s="681">
        <v>7</v>
      </c>
      <c r="E31" s="681">
        <v>8</v>
      </c>
      <c r="F31" s="681">
        <v>8</v>
      </c>
      <c r="G31" s="1689" t="s">
        <v>2109</v>
      </c>
    </row>
    <row r="32" spans="1:7" ht="95.25" customHeight="1" x14ac:dyDescent="0.2">
      <c r="A32" s="685" t="s">
        <v>2110</v>
      </c>
      <c r="B32" s="686" t="s">
        <v>2111</v>
      </c>
      <c r="C32" s="681" t="s">
        <v>1281</v>
      </c>
      <c r="D32" s="681">
        <v>1</v>
      </c>
      <c r="E32" s="681">
        <v>3</v>
      </c>
      <c r="F32" s="681">
        <v>3</v>
      </c>
      <c r="G32" s="1673" t="s">
        <v>2112</v>
      </c>
    </row>
    <row r="33" spans="1:7" ht="73.5" customHeight="1" x14ac:dyDescent="0.2">
      <c r="A33" s="685" t="s">
        <v>2113</v>
      </c>
      <c r="B33" s="686" t="s">
        <v>2114</v>
      </c>
      <c r="C33" s="681" t="s">
        <v>1281</v>
      </c>
      <c r="D33" s="681">
        <v>3</v>
      </c>
      <c r="E33" s="681">
        <v>1</v>
      </c>
      <c r="F33" s="681">
        <v>1</v>
      </c>
      <c r="G33" s="1673" t="s">
        <v>2115</v>
      </c>
    </row>
    <row r="34" spans="1:7" ht="78.75" customHeight="1" x14ac:dyDescent="0.2">
      <c r="A34" s="685" t="s">
        <v>2116</v>
      </c>
      <c r="B34" s="686" t="s">
        <v>2117</v>
      </c>
      <c r="C34" s="681" t="s">
        <v>1281</v>
      </c>
      <c r="D34" s="681">
        <v>1</v>
      </c>
      <c r="E34" s="681">
        <v>0</v>
      </c>
      <c r="F34" s="681">
        <v>0</v>
      </c>
      <c r="G34" s="689" t="s">
        <v>2118</v>
      </c>
    </row>
    <row r="35" spans="1:7" ht="77.25" customHeight="1" x14ac:dyDescent="0.2">
      <c r="A35" s="685" t="s">
        <v>2119</v>
      </c>
      <c r="B35" s="686" t="s">
        <v>2120</v>
      </c>
      <c r="C35" s="681" t="s">
        <v>1281</v>
      </c>
      <c r="D35" s="681">
        <v>1</v>
      </c>
      <c r="E35" s="681">
        <v>1</v>
      </c>
      <c r="F35" s="681">
        <v>1</v>
      </c>
      <c r="G35" s="1673" t="s">
        <v>2121</v>
      </c>
    </row>
    <row r="36" spans="1:7" ht="98.25" customHeight="1" x14ac:dyDescent="0.2">
      <c r="A36" s="685" t="s">
        <v>972</v>
      </c>
      <c r="B36" s="686" t="s">
        <v>2122</v>
      </c>
      <c r="C36" s="681" t="s">
        <v>2123</v>
      </c>
      <c r="D36" s="690">
        <v>2860.04</v>
      </c>
      <c r="E36" s="690">
        <v>1953.8</v>
      </c>
      <c r="F36" s="681">
        <v>1329.2</v>
      </c>
      <c r="G36" s="1673" t="s">
        <v>2423</v>
      </c>
    </row>
    <row r="37" spans="1:7" ht="105.75" customHeight="1" x14ac:dyDescent="0.2">
      <c r="A37" s="685" t="s">
        <v>2124</v>
      </c>
      <c r="B37" s="686" t="s">
        <v>2125</v>
      </c>
      <c r="C37" s="681" t="s">
        <v>2123</v>
      </c>
      <c r="D37" s="681">
        <v>646.29999999999995</v>
      </c>
      <c r="E37" s="681">
        <v>677.9</v>
      </c>
      <c r="F37" s="681">
        <v>677.9</v>
      </c>
      <c r="G37" s="1673" t="s">
        <v>2126</v>
      </c>
    </row>
    <row r="38" spans="1:7" ht="116.25" customHeight="1" x14ac:dyDescent="0.2">
      <c r="A38" s="685" t="s">
        <v>2127</v>
      </c>
      <c r="B38" s="686" t="s">
        <v>2128</v>
      </c>
      <c r="C38" s="681" t="s">
        <v>2123</v>
      </c>
      <c r="D38" s="681">
        <v>152.80000000000001</v>
      </c>
      <c r="E38" s="681">
        <v>1042.5</v>
      </c>
      <c r="F38" s="681">
        <v>417.9</v>
      </c>
      <c r="G38" s="1673" t="s">
        <v>2422</v>
      </c>
    </row>
    <row r="39" spans="1:7" ht="84" customHeight="1" x14ac:dyDescent="0.2">
      <c r="A39" s="685" t="s">
        <v>2129</v>
      </c>
      <c r="B39" s="686" t="s">
        <v>2130</v>
      </c>
      <c r="C39" s="681" t="s">
        <v>2123</v>
      </c>
      <c r="D39" s="681">
        <v>1363.04</v>
      </c>
      <c r="E39" s="690">
        <v>148.30000000000001</v>
      </c>
      <c r="F39" s="681">
        <v>148.30000000000001</v>
      </c>
      <c r="G39" s="1673" t="s">
        <v>2131</v>
      </c>
    </row>
    <row r="40" spans="1:7" ht="92.25" customHeight="1" x14ac:dyDescent="0.2">
      <c r="A40" s="685" t="s">
        <v>2132</v>
      </c>
      <c r="B40" s="686" t="s">
        <v>2133</v>
      </c>
      <c r="C40" s="681" t="s">
        <v>2123</v>
      </c>
      <c r="D40" s="681">
        <v>612.79999999999995</v>
      </c>
      <c r="E40" s="681">
        <v>0</v>
      </c>
      <c r="F40" s="681">
        <v>0</v>
      </c>
      <c r="G40" s="689" t="s">
        <v>2118</v>
      </c>
    </row>
    <row r="41" spans="1:7" ht="101.25" customHeight="1" x14ac:dyDescent="0.2">
      <c r="A41" s="685" t="s">
        <v>2134</v>
      </c>
      <c r="B41" s="686" t="s">
        <v>2135</v>
      </c>
      <c r="C41" s="681" t="s">
        <v>2123</v>
      </c>
      <c r="D41" s="681">
        <v>85.1</v>
      </c>
      <c r="E41" s="681">
        <v>85.1</v>
      </c>
      <c r="F41" s="681">
        <v>85.1</v>
      </c>
      <c r="G41" s="1673" t="s">
        <v>2131</v>
      </c>
    </row>
    <row r="42" spans="1:7" ht="62.25" customHeight="1" x14ac:dyDescent="0.2">
      <c r="A42" s="685" t="s">
        <v>2136</v>
      </c>
      <c r="B42" s="686" t="s">
        <v>2137</v>
      </c>
      <c r="C42" s="681" t="s">
        <v>1281</v>
      </c>
      <c r="D42" s="681">
        <v>39</v>
      </c>
      <c r="E42" s="681">
        <v>43</v>
      </c>
      <c r="F42" s="683">
        <v>46</v>
      </c>
      <c r="G42" s="1673" t="s">
        <v>2138</v>
      </c>
    </row>
    <row r="43" spans="1:7" ht="67.5" customHeight="1" x14ac:dyDescent="0.2">
      <c r="A43" s="685" t="s">
        <v>2139</v>
      </c>
      <c r="B43" s="686" t="s">
        <v>2140</v>
      </c>
      <c r="C43" s="681" t="s">
        <v>1281</v>
      </c>
      <c r="D43" s="681">
        <v>97</v>
      </c>
      <c r="E43" s="681">
        <v>42</v>
      </c>
      <c r="F43" s="683">
        <v>19</v>
      </c>
      <c r="G43" s="1673" t="s">
        <v>2011</v>
      </c>
    </row>
    <row r="44" spans="1:7" ht="77.25" customHeight="1" x14ac:dyDescent="0.2">
      <c r="A44" s="685" t="s">
        <v>2141</v>
      </c>
      <c r="B44" s="686" t="s">
        <v>2142</v>
      </c>
      <c r="C44" s="681" t="s">
        <v>1281</v>
      </c>
      <c r="D44" s="681">
        <v>5</v>
      </c>
      <c r="E44" s="681">
        <v>3</v>
      </c>
      <c r="F44" s="683">
        <v>1</v>
      </c>
      <c r="G44" s="689" t="s">
        <v>2421</v>
      </c>
    </row>
    <row r="45" spans="1:7" x14ac:dyDescent="0.2">
      <c r="G45" s="167"/>
    </row>
    <row r="46" spans="1:7" ht="18" customHeight="1" x14ac:dyDescent="0.2">
      <c r="G46" s="167"/>
    </row>
    <row r="47" spans="1:7" x14ac:dyDescent="0.2">
      <c r="G47" s="167"/>
    </row>
    <row r="48" spans="1:7" x14ac:dyDescent="0.2">
      <c r="G48" s="167"/>
    </row>
    <row r="49" spans="7:7" x14ac:dyDescent="0.2">
      <c r="G49" s="167"/>
    </row>
    <row r="50" spans="7:7" ht="18" customHeight="1" x14ac:dyDescent="0.2">
      <c r="G50" s="167"/>
    </row>
  </sheetData>
  <mergeCells count="7">
    <mergeCell ref="B19:G19"/>
    <mergeCell ref="A2:G2"/>
    <mergeCell ref="B6:G6"/>
    <mergeCell ref="B9:G9"/>
    <mergeCell ref="B14:G14"/>
    <mergeCell ref="G15:G16"/>
    <mergeCell ref="B17:G17"/>
  </mergeCells>
  <pageMargins left="0.78740157480314965" right="0.39370078740157483" top="0.78740157480314965" bottom="0.78740157480314965" header="0.39370078740157483" footer="0.39370078740157483"/>
  <pageSetup paperSize="9" scale="62" firstPageNumber="84" orientation="landscape" useFirstPageNumber="1" r:id="rId1"/>
  <headerFooter>
    <oddFooter>&amp;R&amp;"Times New Roman,обычный"&amp;14&amp;P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J68"/>
  <sheetViews>
    <sheetView topLeftCell="A21" zoomScale="70" zoomScaleNormal="70" zoomScalePageLayoutView="70" workbookViewId="0">
      <selection activeCell="O25" sqref="O25"/>
    </sheetView>
  </sheetViews>
  <sheetFormatPr defaultColWidth="7.5703125" defaultRowHeight="18" x14ac:dyDescent="0.25"/>
  <cols>
    <col min="1" max="1" width="8.7109375" style="69" customWidth="1"/>
    <col min="2" max="2" width="45.7109375" style="70" customWidth="1"/>
    <col min="3" max="3" width="15.7109375" style="71" customWidth="1"/>
    <col min="4" max="4" width="17.7109375" style="72" customWidth="1"/>
    <col min="5" max="5" width="17.7109375" style="73" customWidth="1"/>
    <col min="6" max="6" width="12.7109375" style="73" customWidth="1"/>
    <col min="7" max="7" width="35.7109375" style="70" customWidth="1"/>
    <col min="8" max="8" width="17.7109375" style="67" customWidth="1"/>
    <col min="9" max="9" width="12.7109375" style="67" customWidth="1"/>
    <col min="10" max="10" width="30.7109375" style="70" customWidth="1"/>
    <col min="11" max="256" width="7.5703125" style="67"/>
    <col min="257" max="257" width="8.7109375" style="67" customWidth="1"/>
    <col min="258" max="258" width="45.7109375" style="67" customWidth="1"/>
    <col min="259" max="259" width="15.7109375" style="67" customWidth="1"/>
    <col min="260" max="261" width="17.7109375" style="67" customWidth="1"/>
    <col min="262" max="262" width="15.28515625" style="67" customWidth="1"/>
    <col min="263" max="263" width="35.7109375" style="67" customWidth="1"/>
    <col min="264" max="264" width="17.7109375" style="67" customWidth="1"/>
    <col min="265" max="265" width="15.28515625" style="67" customWidth="1"/>
    <col min="266" max="266" width="30.7109375" style="67" customWidth="1"/>
    <col min="267" max="512" width="7.5703125" style="67"/>
    <col min="513" max="513" width="8.7109375" style="67" customWidth="1"/>
    <col min="514" max="514" width="45.7109375" style="67" customWidth="1"/>
    <col min="515" max="515" width="15.7109375" style="67" customWidth="1"/>
    <col min="516" max="517" width="17.7109375" style="67" customWidth="1"/>
    <col min="518" max="518" width="15.28515625" style="67" customWidth="1"/>
    <col min="519" max="519" width="35.7109375" style="67" customWidth="1"/>
    <col min="520" max="520" width="17.7109375" style="67" customWidth="1"/>
    <col min="521" max="521" width="15.28515625" style="67" customWidth="1"/>
    <col min="522" max="522" width="30.7109375" style="67" customWidth="1"/>
    <col min="523" max="768" width="7.5703125" style="67"/>
    <col min="769" max="769" width="8.7109375" style="67" customWidth="1"/>
    <col min="770" max="770" width="45.7109375" style="67" customWidth="1"/>
    <col min="771" max="771" width="15.7109375" style="67" customWidth="1"/>
    <col min="772" max="773" width="17.7109375" style="67" customWidth="1"/>
    <col min="774" max="774" width="15.28515625" style="67" customWidth="1"/>
    <col min="775" max="775" width="35.7109375" style="67" customWidth="1"/>
    <col min="776" max="776" width="17.7109375" style="67" customWidth="1"/>
    <col min="777" max="777" width="15.28515625" style="67" customWidth="1"/>
    <col min="778" max="778" width="30.7109375" style="67" customWidth="1"/>
    <col min="779" max="1024" width="7.5703125" style="67"/>
    <col min="1025" max="1025" width="8.7109375" style="67" customWidth="1"/>
    <col min="1026" max="1026" width="45.7109375" style="67" customWidth="1"/>
    <col min="1027" max="1027" width="15.7109375" style="67" customWidth="1"/>
    <col min="1028" max="1029" width="17.7109375" style="67" customWidth="1"/>
    <col min="1030" max="1030" width="15.28515625" style="67" customWidth="1"/>
    <col min="1031" max="1031" width="35.7109375" style="67" customWidth="1"/>
    <col min="1032" max="1032" width="17.7109375" style="67" customWidth="1"/>
    <col min="1033" max="1033" width="15.28515625" style="67" customWidth="1"/>
    <col min="1034" max="1034" width="30.7109375" style="67" customWidth="1"/>
    <col min="1035" max="1280" width="7.5703125" style="67"/>
    <col min="1281" max="1281" width="8.7109375" style="67" customWidth="1"/>
    <col min="1282" max="1282" width="45.7109375" style="67" customWidth="1"/>
    <col min="1283" max="1283" width="15.7109375" style="67" customWidth="1"/>
    <col min="1284" max="1285" width="17.7109375" style="67" customWidth="1"/>
    <col min="1286" max="1286" width="15.28515625" style="67" customWidth="1"/>
    <col min="1287" max="1287" width="35.7109375" style="67" customWidth="1"/>
    <col min="1288" max="1288" width="17.7109375" style="67" customWidth="1"/>
    <col min="1289" max="1289" width="15.28515625" style="67" customWidth="1"/>
    <col min="1290" max="1290" width="30.7109375" style="67" customWidth="1"/>
    <col min="1291" max="1536" width="7.5703125" style="67"/>
    <col min="1537" max="1537" width="8.7109375" style="67" customWidth="1"/>
    <col min="1538" max="1538" width="45.7109375" style="67" customWidth="1"/>
    <col min="1539" max="1539" width="15.7109375" style="67" customWidth="1"/>
    <col min="1540" max="1541" width="17.7109375" style="67" customWidth="1"/>
    <col min="1542" max="1542" width="15.28515625" style="67" customWidth="1"/>
    <col min="1543" max="1543" width="35.7109375" style="67" customWidth="1"/>
    <col min="1544" max="1544" width="17.7109375" style="67" customWidth="1"/>
    <col min="1545" max="1545" width="15.28515625" style="67" customWidth="1"/>
    <col min="1546" max="1546" width="30.7109375" style="67" customWidth="1"/>
    <col min="1547" max="1792" width="7.5703125" style="67"/>
    <col min="1793" max="1793" width="8.7109375" style="67" customWidth="1"/>
    <col min="1794" max="1794" width="45.7109375" style="67" customWidth="1"/>
    <col min="1795" max="1795" width="15.7109375" style="67" customWidth="1"/>
    <col min="1796" max="1797" width="17.7109375" style="67" customWidth="1"/>
    <col min="1798" max="1798" width="15.28515625" style="67" customWidth="1"/>
    <col min="1799" max="1799" width="35.7109375" style="67" customWidth="1"/>
    <col min="1800" max="1800" width="17.7109375" style="67" customWidth="1"/>
    <col min="1801" max="1801" width="15.28515625" style="67" customWidth="1"/>
    <col min="1802" max="1802" width="30.7109375" style="67" customWidth="1"/>
    <col min="1803" max="2048" width="7.5703125" style="67"/>
    <col min="2049" max="2049" width="8.7109375" style="67" customWidth="1"/>
    <col min="2050" max="2050" width="45.7109375" style="67" customWidth="1"/>
    <col min="2051" max="2051" width="15.7109375" style="67" customWidth="1"/>
    <col min="2052" max="2053" width="17.7109375" style="67" customWidth="1"/>
    <col min="2054" max="2054" width="15.28515625" style="67" customWidth="1"/>
    <col min="2055" max="2055" width="35.7109375" style="67" customWidth="1"/>
    <col min="2056" max="2056" width="17.7109375" style="67" customWidth="1"/>
    <col min="2057" max="2057" width="15.28515625" style="67" customWidth="1"/>
    <col min="2058" max="2058" width="30.7109375" style="67" customWidth="1"/>
    <col min="2059" max="2304" width="7.5703125" style="67"/>
    <col min="2305" max="2305" width="8.7109375" style="67" customWidth="1"/>
    <col min="2306" max="2306" width="45.7109375" style="67" customWidth="1"/>
    <col min="2307" max="2307" width="15.7109375" style="67" customWidth="1"/>
    <col min="2308" max="2309" width="17.7109375" style="67" customWidth="1"/>
    <col min="2310" max="2310" width="15.28515625" style="67" customWidth="1"/>
    <col min="2311" max="2311" width="35.7109375" style="67" customWidth="1"/>
    <col min="2312" max="2312" width="17.7109375" style="67" customWidth="1"/>
    <col min="2313" max="2313" width="15.28515625" style="67" customWidth="1"/>
    <col min="2314" max="2314" width="30.7109375" style="67" customWidth="1"/>
    <col min="2315" max="2560" width="7.5703125" style="67"/>
    <col min="2561" max="2561" width="8.7109375" style="67" customWidth="1"/>
    <col min="2562" max="2562" width="45.7109375" style="67" customWidth="1"/>
    <col min="2563" max="2563" width="15.7109375" style="67" customWidth="1"/>
    <col min="2564" max="2565" width="17.7109375" style="67" customWidth="1"/>
    <col min="2566" max="2566" width="15.28515625" style="67" customWidth="1"/>
    <col min="2567" max="2567" width="35.7109375" style="67" customWidth="1"/>
    <col min="2568" max="2568" width="17.7109375" style="67" customWidth="1"/>
    <col min="2569" max="2569" width="15.28515625" style="67" customWidth="1"/>
    <col min="2570" max="2570" width="30.7109375" style="67" customWidth="1"/>
    <col min="2571" max="2816" width="7.5703125" style="67"/>
    <col min="2817" max="2817" width="8.7109375" style="67" customWidth="1"/>
    <col min="2818" max="2818" width="45.7109375" style="67" customWidth="1"/>
    <col min="2819" max="2819" width="15.7109375" style="67" customWidth="1"/>
    <col min="2820" max="2821" width="17.7109375" style="67" customWidth="1"/>
    <col min="2822" max="2822" width="15.28515625" style="67" customWidth="1"/>
    <col min="2823" max="2823" width="35.7109375" style="67" customWidth="1"/>
    <col min="2824" max="2824" width="17.7109375" style="67" customWidth="1"/>
    <col min="2825" max="2825" width="15.28515625" style="67" customWidth="1"/>
    <col min="2826" max="2826" width="30.7109375" style="67" customWidth="1"/>
    <col min="2827" max="3072" width="7.5703125" style="67"/>
    <col min="3073" max="3073" width="8.7109375" style="67" customWidth="1"/>
    <col min="3074" max="3074" width="45.7109375" style="67" customWidth="1"/>
    <col min="3075" max="3075" width="15.7109375" style="67" customWidth="1"/>
    <col min="3076" max="3077" width="17.7109375" style="67" customWidth="1"/>
    <col min="3078" max="3078" width="15.28515625" style="67" customWidth="1"/>
    <col min="3079" max="3079" width="35.7109375" style="67" customWidth="1"/>
    <col min="3080" max="3080" width="17.7109375" style="67" customWidth="1"/>
    <col min="3081" max="3081" width="15.28515625" style="67" customWidth="1"/>
    <col min="3082" max="3082" width="30.7109375" style="67" customWidth="1"/>
    <col min="3083" max="3328" width="7.5703125" style="67"/>
    <col min="3329" max="3329" width="8.7109375" style="67" customWidth="1"/>
    <col min="3330" max="3330" width="45.7109375" style="67" customWidth="1"/>
    <col min="3331" max="3331" width="15.7109375" style="67" customWidth="1"/>
    <col min="3332" max="3333" width="17.7109375" style="67" customWidth="1"/>
    <col min="3334" max="3334" width="15.28515625" style="67" customWidth="1"/>
    <col min="3335" max="3335" width="35.7109375" style="67" customWidth="1"/>
    <col min="3336" max="3336" width="17.7109375" style="67" customWidth="1"/>
    <col min="3337" max="3337" width="15.28515625" style="67" customWidth="1"/>
    <col min="3338" max="3338" width="30.7109375" style="67" customWidth="1"/>
    <col min="3339" max="3584" width="7.5703125" style="67"/>
    <col min="3585" max="3585" width="8.7109375" style="67" customWidth="1"/>
    <col min="3586" max="3586" width="45.7109375" style="67" customWidth="1"/>
    <col min="3587" max="3587" width="15.7109375" style="67" customWidth="1"/>
    <col min="3588" max="3589" width="17.7109375" style="67" customWidth="1"/>
    <col min="3590" max="3590" width="15.28515625" style="67" customWidth="1"/>
    <col min="3591" max="3591" width="35.7109375" style="67" customWidth="1"/>
    <col min="3592" max="3592" width="17.7109375" style="67" customWidth="1"/>
    <col min="3593" max="3593" width="15.28515625" style="67" customWidth="1"/>
    <col min="3594" max="3594" width="30.7109375" style="67" customWidth="1"/>
    <col min="3595" max="3840" width="7.5703125" style="67"/>
    <col min="3841" max="3841" width="8.7109375" style="67" customWidth="1"/>
    <col min="3842" max="3842" width="45.7109375" style="67" customWidth="1"/>
    <col min="3843" max="3843" width="15.7109375" style="67" customWidth="1"/>
    <col min="3844" max="3845" width="17.7109375" style="67" customWidth="1"/>
    <col min="3846" max="3846" width="15.28515625" style="67" customWidth="1"/>
    <col min="3847" max="3847" width="35.7109375" style="67" customWidth="1"/>
    <col min="3848" max="3848" width="17.7109375" style="67" customWidth="1"/>
    <col min="3849" max="3849" width="15.28515625" style="67" customWidth="1"/>
    <col min="3850" max="3850" width="30.7109375" style="67" customWidth="1"/>
    <col min="3851" max="4096" width="7.5703125" style="67"/>
    <col min="4097" max="4097" width="8.7109375" style="67" customWidth="1"/>
    <col min="4098" max="4098" width="45.7109375" style="67" customWidth="1"/>
    <col min="4099" max="4099" width="15.7109375" style="67" customWidth="1"/>
    <col min="4100" max="4101" width="17.7109375" style="67" customWidth="1"/>
    <col min="4102" max="4102" width="15.28515625" style="67" customWidth="1"/>
    <col min="4103" max="4103" width="35.7109375" style="67" customWidth="1"/>
    <col min="4104" max="4104" width="17.7109375" style="67" customWidth="1"/>
    <col min="4105" max="4105" width="15.28515625" style="67" customWidth="1"/>
    <col min="4106" max="4106" width="30.7109375" style="67" customWidth="1"/>
    <col min="4107" max="4352" width="7.5703125" style="67"/>
    <col min="4353" max="4353" width="8.7109375" style="67" customWidth="1"/>
    <col min="4354" max="4354" width="45.7109375" style="67" customWidth="1"/>
    <col min="4355" max="4355" width="15.7109375" style="67" customWidth="1"/>
    <col min="4356" max="4357" width="17.7109375" style="67" customWidth="1"/>
    <col min="4358" max="4358" width="15.28515625" style="67" customWidth="1"/>
    <col min="4359" max="4359" width="35.7109375" style="67" customWidth="1"/>
    <col min="4360" max="4360" width="17.7109375" style="67" customWidth="1"/>
    <col min="4361" max="4361" width="15.28515625" style="67" customWidth="1"/>
    <col min="4362" max="4362" width="30.7109375" style="67" customWidth="1"/>
    <col min="4363" max="4608" width="7.5703125" style="67"/>
    <col min="4609" max="4609" width="8.7109375" style="67" customWidth="1"/>
    <col min="4610" max="4610" width="45.7109375" style="67" customWidth="1"/>
    <col min="4611" max="4611" width="15.7109375" style="67" customWidth="1"/>
    <col min="4612" max="4613" width="17.7109375" style="67" customWidth="1"/>
    <col min="4614" max="4614" width="15.28515625" style="67" customWidth="1"/>
    <col min="4615" max="4615" width="35.7109375" style="67" customWidth="1"/>
    <col min="4616" max="4616" width="17.7109375" style="67" customWidth="1"/>
    <col min="4617" max="4617" width="15.28515625" style="67" customWidth="1"/>
    <col min="4618" max="4618" width="30.7109375" style="67" customWidth="1"/>
    <col min="4619" max="4864" width="7.5703125" style="67"/>
    <col min="4865" max="4865" width="8.7109375" style="67" customWidth="1"/>
    <col min="4866" max="4866" width="45.7109375" style="67" customWidth="1"/>
    <col min="4867" max="4867" width="15.7109375" style="67" customWidth="1"/>
    <col min="4868" max="4869" width="17.7109375" style="67" customWidth="1"/>
    <col min="4870" max="4870" width="15.28515625" style="67" customWidth="1"/>
    <col min="4871" max="4871" width="35.7109375" style="67" customWidth="1"/>
    <col min="4872" max="4872" width="17.7109375" style="67" customWidth="1"/>
    <col min="4873" max="4873" width="15.28515625" style="67" customWidth="1"/>
    <col min="4874" max="4874" width="30.7109375" style="67" customWidth="1"/>
    <col min="4875" max="5120" width="7.5703125" style="67"/>
    <col min="5121" max="5121" width="8.7109375" style="67" customWidth="1"/>
    <col min="5122" max="5122" width="45.7109375" style="67" customWidth="1"/>
    <col min="5123" max="5123" width="15.7109375" style="67" customWidth="1"/>
    <col min="5124" max="5125" width="17.7109375" style="67" customWidth="1"/>
    <col min="5126" max="5126" width="15.28515625" style="67" customWidth="1"/>
    <col min="5127" max="5127" width="35.7109375" style="67" customWidth="1"/>
    <col min="5128" max="5128" width="17.7109375" style="67" customWidth="1"/>
    <col min="5129" max="5129" width="15.28515625" style="67" customWidth="1"/>
    <col min="5130" max="5130" width="30.7109375" style="67" customWidth="1"/>
    <col min="5131" max="5376" width="7.5703125" style="67"/>
    <col min="5377" max="5377" width="8.7109375" style="67" customWidth="1"/>
    <col min="5378" max="5378" width="45.7109375" style="67" customWidth="1"/>
    <col min="5379" max="5379" width="15.7109375" style="67" customWidth="1"/>
    <col min="5380" max="5381" width="17.7109375" style="67" customWidth="1"/>
    <col min="5382" max="5382" width="15.28515625" style="67" customWidth="1"/>
    <col min="5383" max="5383" width="35.7109375" style="67" customWidth="1"/>
    <col min="5384" max="5384" width="17.7109375" style="67" customWidth="1"/>
    <col min="5385" max="5385" width="15.28515625" style="67" customWidth="1"/>
    <col min="5386" max="5386" width="30.7109375" style="67" customWidth="1"/>
    <col min="5387" max="5632" width="7.5703125" style="67"/>
    <col min="5633" max="5633" width="8.7109375" style="67" customWidth="1"/>
    <col min="5634" max="5634" width="45.7109375" style="67" customWidth="1"/>
    <col min="5635" max="5635" width="15.7109375" style="67" customWidth="1"/>
    <col min="5636" max="5637" width="17.7109375" style="67" customWidth="1"/>
    <col min="5638" max="5638" width="15.28515625" style="67" customWidth="1"/>
    <col min="5639" max="5639" width="35.7109375" style="67" customWidth="1"/>
    <col min="5640" max="5640" width="17.7109375" style="67" customWidth="1"/>
    <col min="5641" max="5641" width="15.28515625" style="67" customWidth="1"/>
    <col min="5642" max="5642" width="30.7109375" style="67" customWidth="1"/>
    <col min="5643" max="5888" width="7.5703125" style="67"/>
    <col min="5889" max="5889" width="8.7109375" style="67" customWidth="1"/>
    <col min="5890" max="5890" width="45.7109375" style="67" customWidth="1"/>
    <col min="5891" max="5891" width="15.7109375" style="67" customWidth="1"/>
    <col min="5892" max="5893" width="17.7109375" style="67" customWidth="1"/>
    <col min="5894" max="5894" width="15.28515625" style="67" customWidth="1"/>
    <col min="5895" max="5895" width="35.7109375" style="67" customWidth="1"/>
    <col min="5896" max="5896" width="17.7109375" style="67" customWidth="1"/>
    <col min="5897" max="5897" width="15.28515625" style="67" customWidth="1"/>
    <col min="5898" max="5898" width="30.7109375" style="67" customWidth="1"/>
    <col min="5899" max="6144" width="7.5703125" style="67"/>
    <col min="6145" max="6145" width="8.7109375" style="67" customWidth="1"/>
    <col min="6146" max="6146" width="45.7109375" style="67" customWidth="1"/>
    <col min="6147" max="6147" width="15.7109375" style="67" customWidth="1"/>
    <col min="6148" max="6149" width="17.7109375" style="67" customWidth="1"/>
    <col min="6150" max="6150" width="15.28515625" style="67" customWidth="1"/>
    <col min="6151" max="6151" width="35.7109375" style="67" customWidth="1"/>
    <col min="6152" max="6152" width="17.7109375" style="67" customWidth="1"/>
    <col min="6153" max="6153" width="15.28515625" style="67" customWidth="1"/>
    <col min="6154" max="6154" width="30.7109375" style="67" customWidth="1"/>
    <col min="6155" max="6400" width="7.5703125" style="67"/>
    <col min="6401" max="6401" width="8.7109375" style="67" customWidth="1"/>
    <col min="6402" max="6402" width="45.7109375" style="67" customWidth="1"/>
    <col min="6403" max="6403" width="15.7109375" style="67" customWidth="1"/>
    <col min="6404" max="6405" width="17.7109375" style="67" customWidth="1"/>
    <col min="6406" max="6406" width="15.28515625" style="67" customWidth="1"/>
    <col min="6407" max="6407" width="35.7109375" style="67" customWidth="1"/>
    <col min="6408" max="6408" width="17.7109375" style="67" customWidth="1"/>
    <col min="6409" max="6409" width="15.28515625" style="67" customWidth="1"/>
    <col min="6410" max="6410" width="30.7109375" style="67" customWidth="1"/>
    <col min="6411" max="6656" width="7.5703125" style="67"/>
    <col min="6657" max="6657" width="8.7109375" style="67" customWidth="1"/>
    <col min="6658" max="6658" width="45.7109375" style="67" customWidth="1"/>
    <col min="6659" max="6659" width="15.7109375" style="67" customWidth="1"/>
    <col min="6660" max="6661" width="17.7109375" style="67" customWidth="1"/>
    <col min="6662" max="6662" width="15.28515625" style="67" customWidth="1"/>
    <col min="6663" max="6663" width="35.7109375" style="67" customWidth="1"/>
    <col min="6664" max="6664" width="17.7109375" style="67" customWidth="1"/>
    <col min="6665" max="6665" width="15.28515625" style="67" customWidth="1"/>
    <col min="6666" max="6666" width="30.7109375" style="67" customWidth="1"/>
    <col min="6667" max="6912" width="7.5703125" style="67"/>
    <col min="6913" max="6913" width="8.7109375" style="67" customWidth="1"/>
    <col min="6914" max="6914" width="45.7109375" style="67" customWidth="1"/>
    <col min="6915" max="6915" width="15.7109375" style="67" customWidth="1"/>
    <col min="6916" max="6917" width="17.7109375" style="67" customWidth="1"/>
    <col min="6918" max="6918" width="15.28515625" style="67" customWidth="1"/>
    <col min="6919" max="6919" width="35.7109375" style="67" customWidth="1"/>
    <col min="6920" max="6920" width="17.7109375" style="67" customWidth="1"/>
    <col min="6921" max="6921" width="15.28515625" style="67" customWidth="1"/>
    <col min="6922" max="6922" width="30.7109375" style="67" customWidth="1"/>
    <col min="6923" max="7168" width="7.5703125" style="67"/>
    <col min="7169" max="7169" width="8.7109375" style="67" customWidth="1"/>
    <col min="7170" max="7170" width="45.7109375" style="67" customWidth="1"/>
    <col min="7171" max="7171" width="15.7109375" style="67" customWidth="1"/>
    <col min="7172" max="7173" width="17.7109375" style="67" customWidth="1"/>
    <col min="7174" max="7174" width="15.28515625" style="67" customWidth="1"/>
    <col min="7175" max="7175" width="35.7109375" style="67" customWidth="1"/>
    <col min="7176" max="7176" width="17.7109375" style="67" customWidth="1"/>
    <col min="7177" max="7177" width="15.28515625" style="67" customWidth="1"/>
    <col min="7178" max="7178" width="30.7109375" style="67" customWidth="1"/>
    <col min="7179" max="7424" width="7.5703125" style="67"/>
    <col min="7425" max="7425" width="8.7109375" style="67" customWidth="1"/>
    <col min="7426" max="7426" width="45.7109375" style="67" customWidth="1"/>
    <col min="7427" max="7427" width="15.7109375" style="67" customWidth="1"/>
    <col min="7428" max="7429" width="17.7109375" style="67" customWidth="1"/>
    <col min="7430" max="7430" width="15.28515625" style="67" customWidth="1"/>
    <col min="7431" max="7431" width="35.7109375" style="67" customWidth="1"/>
    <col min="7432" max="7432" width="17.7109375" style="67" customWidth="1"/>
    <col min="7433" max="7433" width="15.28515625" style="67" customWidth="1"/>
    <col min="7434" max="7434" width="30.7109375" style="67" customWidth="1"/>
    <col min="7435" max="7680" width="7.5703125" style="67"/>
    <col min="7681" max="7681" width="8.7109375" style="67" customWidth="1"/>
    <col min="7682" max="7682" width="45.7109375" style="67" customWidth="1"/>
    <col min="7683" max="7683" width="15.7109375" style="67" customWidth="1"/>
    <col min="7684" max="7685" width="17.7109375" style="67" customWidth="1"/>
    <col min="7686" max="7686" width="15.28515625" style="67" customWidth="1"/>
    <col min="7687" max="7687" width="35.7109375" style="67" customWidth="1"/>
    <col min="7688" max="7688" width="17.7109375" style="67" customWidth="1"/>
    <col min="7689" max="7689" width="15.28515625" style="67" customWidth="1"/>
    <col min="7690" max="7690" width="30.7109375" style="67" customWidth="1"/>
    <col min="7691" max="7936" width="7.5703125" style="67"/>
    <col min="7937" max="7937" width="8.7109375" style="67" customWidth="1"/>
    <col min="7938" max="7938" width="45.7109375" style="67" customWidth="1"/>
    <col min="7939" max="7939" width="15.7109375" style="67" customWidth="1"/>
    <col min="7940" max="7941" width="17.7109375" style="67" customWidth="1"/>
    <col min="7942" max="7942" width="15.28515625" style="67" customWidth="1"/>
    <col min="7943" max="7943" width="35.7109375" style="67" customWidth="1"/>
    <col min="7944" max="7944" width="17.7109375" style="67" customWidth="1"/>
    <col min="7945" max="7945" width="15.28515625" style="67" customWidth="1"/>
    <col min="7946" max="7946" width="30.7109375" style="67" customWidth="1"/>
    <col min="7947" max="8192" width="7.5703125" style="67"/>
    <col min="8193" max="8193" width="8.7109375" style="67" customWidth="1"/>
    <col min="8194" max="8194" width="45.7109375" style="67" customWidth="1"/>
    <col min="8195" max="8195" width="15.7109375" style="67" customWidth="1"/>
    <col min="8196" max="8197" width="17.7109375" style="67" customWidth="1"/>
    <col min="8198" max="8198" width="15.28515625" style="67" customWidth="1"/>
    <col min="8199" max="8199" width="35.7109375" style="67" customWidth="1"/>
    <col min="8200" max="8200" width="17.7109375" style="67" customWidth="1"/>
    <col min="8201" max="8201" width="15.28515625" style="67" customWidth="1"/>
    <col min="8202" max="8202" width="30.7109375" style="67" customWidth="1"/>
    <col min="8203" max="8448" width="7.5703125" style="67"/>
    <col min="8449" max="8449" width="8.7109375" style="67" customWidth="1"/>
    <col min="8450" max="8450" width="45.7109375" style="67" customWidth="1"/>
    <col min="8451" max="8451" width="15.7109375" style="67" customWidth="1"/>
    <col min="8452" max="8453" width="17.7109375" style="67" customWidth="1"/>
    <col min="8454" max="8454" width="15.28515625" style="67" customWidth="1"/>
    <col min="8455" max="8455" width="35.7109375" style="67" customWidth="1"/>
    <col min="8456" max="8456" width="17.7109375" style="67" customWidth="1"/>
    <col min="8457" max="8457" width="15.28515625" style="67" customWidth="1"/>
    <col min="8458" max="8458" width="30.7109375" style="67" customWidth="1"/>
    <col min="8459" max="8704" width="7.5703125" style="67"/>
    <col min="8705" max="8705" width="8.7109375" style="67" customWidth="1"/>
    <col min="8706" max="8706" width="45.7109375" style="67" customWidth="1"/>
    <col min="8707" max="8707" width="15.7109375" style="67" customWidth="1"/>
    <col min="8708" max="8709" width="17.7109375" style="67" customWidth="1"/>
    <col min="8710" max="8710" width="15.28515625" style="67" customWidth="1"/>
    <col min="8711" max="8711" width="35.7109375" style="67" customWidth="1"/>
    <col min="8712" max="8712" width="17.7109375" style="67" customWidth="1"/>
    <col min="8713" max="8713" width="15.28515625" style="67" customWidth="1"/>
    <col min="8714" max="8714" width="30.7109375" style="67" customWidth="1"/>
    <col min="8715" max="8960" width="7.5703125" style="67"/>
    <col min="8961" max="8961" width="8.7109375" style="67" customWidth="1"/>
    <col min="8962" max="8962" width="45.7109375" style="67" customWidth="1"/>
    <col min="8963" max="8963" width="15.7109375" style="67" customWidth="1"/>
    <col min="8964" max="8965" width="17.7109375" style="67" customWidth="1"/>
    <col min="8966" max="8966" width="15.28515625" style="67" customWidth="1"/>
    <col min="8967" max="8967" width="35.7109375" style="67" customWidth="1"/>
    <col min="8968" max="8968" width="17.7109375" style="67" customWidth="1"/>
    <col min="8969" max="8969" width="15.28515625" style="67" customWidth="1"/>
    <col min="8970" max="8970" width="30.7109375" style="67" customWidth="1"/>
    <col min="8971" max="9216" width="7.5703125" style="67"/>
    <col min="9217" max="9217" width="8.7109375" style="67" customWidth="1"/>
    <col min="9218" max="9218" width="45.7109375" style="67" customWidth="1"/>
    <col min="9219" max="9219" width="15.7109375" style="67" customWidth="1"/>
    <col min="9220" max="9221" width="17.7109375" style="67" customWidth="1"/>
    <col min="9222" max="9222" width="15.28515625" style="67" customWidth="1"/>
    <col min="9223" max="9223" width="35.7109375" style="67" customWidth="1"/>
    <col min="9224" max="9224" width="17.7109375" style="67" customWidth="1"/>
    <col min="9225" max="9225" width="15.28515625" style="67" customWidth="1"/>
    <col min="9226" max="9226" width="30.7109375" style="67" customWidth="1"/>
    <col min="9227" max="9472" width="7.5703125" style="67"/>
    <col min="9473" max="9473" width="8.7109375" style="67" customWidth="1"/>
    <col min="9474" max="9474" width="45.7109375" style="67" customWidth="1"/>
    <col min="9475" max="9475" width="15.7109375" style="67" customWidth="1"/>
    <col min="9476" max="9477" width="17.7109375" style="67" customWidth="1"/>
    <col min="9478" max="9478" width="15.28515625" style="67" customWidth="1"/>
    <col min="9479" max="9479" width="35.7109375" style="67" customWidth="1"/>
    <col min="9480" max="9480" width="17.7109375" style="67" customWidth="1"/>
    <col min="9481" max="9481" width="15.28515625" style="67" customWidth="1"/>
    <col min="9482" max="9482" width="30.7109375" style="67" customWidth="1"/>
    <col min="9483" max="9728" width="7.5703125" style="67"/>
    <col min="9729" max="9729" width="8.7109375" style="67" customWidth="1"/>
    <col min="9730" max="9730" width="45.7109375" style="67" customWidth="1"/>
    <col min="9731" max="9731" width="15.7109375" style="67" customWidth="1"/>
    <col min="9732" max="9733" width="17.7109375" style="67" customWidth="1"/>
    <col min="9734" max="9734" width="15.28515625" style="67" customWidth="1"/>
    <col min="9735" max="9735" width="35.7109375" style="67" customWidth="1"/>
    <col min="9736" max="9736" width="17.7109375" style="67" customWidth="1"/>
    <col min="9737" max="9737" width="15.28515625" style="67" customWidth="1"/>
    <col min="9738" max="9738" width="30.7109375" style="67" customWidth="1"/>
    <col min="9739" max="9984" width="7.5703125" style="67"/>
    <col min="9985" max="9985" width="8.7109375" style="67" customWidth="1"/>
    <col min="9986" max="9986" width="45.7109375" style="67" customWidth="1"/>
    <col min="9987" max="9987" width="15.7109375" style="67" customWidth="1"/>
    <col min="9988" max="9989" width="17.7109375" style="67" customWidth="1"/>
    <col min="9990" max="9990" width="15.28515625" style="67" customWidth="1"/>
    <col min="9991" max="9991" width="35.7109375" style="67" customWidth="1"/>
    <col min="9992" max="9992" width="17.7109375" style="67" customWidth="1"/>
    <col min="9993" max="9993" width="15.28515625" style="67" customWidth="1"/>
    <col min="9994" max="9994" width="30.7109375" style="67" customWidth="1"/>
    <col min="9995" max="10240" width="7.5703125" style="67"/>
    <col min="10241" max="10241" width="8.7109375" style="67" customWidth="1"/>
    <col min="10242" max="10242" width="45.7109375" style="67" customWidth="1"/>
    <col min="10243" max="10243" width="15.7109375" style="67" customWidth="1"/>
    <col min="10244" max="10245" width="17.7109375" style="67" customWidth="1"/>
    <col min="10246" max="10246" width="15.28515625" style="67" customWidth="1"/>
    <col min="10247" max="10247" width="35.7109375" style="67" customWidth="1"/>
    <col min="10248" max="10248" width="17.7109375" style="67" customWidth="1"/>
    <col min="10249" max="10249" width="15.28515625" style="67" customWidth="1"/>
    <col min="10250" max="10250" width="30.7109375" style="67" customWidth="1"/>
    <col min="10251" max="10496" width="7.5703125" style="67"/>
    <col min="10497" max="10497" width="8.7109375" style="67" customWidth="1"/>
    <col min="10498" max="10498" width="45.7109375" style="67" customWidth="1"/>
    <col min="10499" max="10499" width="15.7109375" style="67" customWidth="1"/>
    <col min="10500" max="10501" width="17.7109375" style="67" customWidth="1"/>
    <col min="10502" max="10502" width="15.28515625" style="67" customWidth="1"/>
    <col min="10503" max="10503" width="35.7109375" style="67" customWidth="1"/>
    <col min="10504" max="10504" width="17.7109375" style="67" customWidth="1"/>
    <col min="10505" max="10505" width="15.28515625" style="67" customWidth="1"/>
    <col min="10506" max="10506" width="30.7109375" style="67" customWidth="1"/>
    <col min="10507" max="10752" width="7.5703125" style="67"/>
    <col min="10753" max="10753" width="8.7109375" style="67" customWidth="1"/>
    <col min="10754" max="10754" width="45.7109375" style="67" customWidth="1"/>
    <col min="10755" max="10755" width="15.7109375" style="67" customWidth="1"/>
    <col min="10756" max="10757" width="17.7109375" style="67" customWidth="1"/>
    <col min="10758" max="10758" width="15.28515625" style="67" customWidth="1"/>
    <col min="10759" max="10759" width="35.7109375" style="67" customWidth="1"/>
    <col min="10760" max="10760" width="17.7109375" style="67" customWidth="1"/>
    <col min="10761" max="10761" width="15.28515625" style="67" customWidth="1"/>
    <col min="10762" max="10762" width="30.7109375" style="67" customWidth="1"/>
    <col min="10763" max="11008" width="7.5703125" style="67"/>
    <col min="11009" max="11009" width="8.7109375" style="67" customWidth="1"/>
    <col min="11010" max="11010" width="45.7109375" style="67" customWidth="1"/>
    <col min="11011" max="11011" width="15.7109375" style="67" customWidth="1"/>
    <col min="11012" max="11013" width="17.7109375" style="67" customWidth="1"/>
    <col min="11014" max="11014" width="15.28515625" style="67" customWidth="1"/>
    <col min="11015" max="11015" width="35.7109375" style="67" customWidth="1"/>
    <col min="11016" max="11016" width="17.7109375" style="67" customWidth="1"/>
    <col min="11017" max="11017" width="15.28515625" style="67" customWidth="1"/>
    <col min="11018" max="11018" width="30.7109375" style="67" customWidth="1"/>
    <col min="11019" max="11264" width="7.5703125" style="67"/>
    <col min="11265" max="11265" width="8.7109375" style="67" customWidth="1"/>
    <col min="11266" max="11266" width="45.7109375" style="67" customWidth="1"/>
    <col min="11267" max="11267" width="15.7109375" style="67" customWidth="1"/>
    <col min="11268" max="11269" width="17.7109375" style="67" customWidth="1"/>
    <col min="11270" max="11270" width="15.28515625" style="67" customWidth="1"/>
    <col min="11271" max="11271" width="35.7109375" style="67" customWidth="1"/>
    <col min="11272" max="11272" width="17.7109375" style="67" customWidth="1"/>
    <col min="11273" max="11273" width="15.28515625" style="67" customWidth="1"/>
    <col min="11274" max="11274" width="30.7109375" style="67" customWidth="1"/>
    <col min="11275" max="11520" width="7.5703125" style="67"/>
    <col min="11521" max="11521" width="8.7109375" style="67" customWidth="1"/>
    <col min="11522" max="11522" width="45.7109375" style="67" customWidth="1"/>
    <col min="11523" max="11523" width="15.7109375" style="67" customWidth="1"/>
    <col min="11524" max="11525" width="17.7109375" style="67" customWidth="1"/>
    <col min="11526" max="11526" width="15.28515625" style="67" customWidth="1"/>
    <col min="11527" max="11527" width="35.7109375" style="67" customWidth="1"/>
    <col min="11528" max="11528" width="17.7109375" style="67" customWidth="1"/>
    <col min="11529" max="11529" width="15.28515625" style="67" customWidth="1"/>
    <col min="11530" max="11530" width="30.7109375" style="67" customWidth="1"/>
    <col min="11531" max="11776" width="7.5703125" style="67"/>
    <col min="11777" max="11777" width="8.7109375" style="67" customWidth="1"/>
    <col min="11778" max="11778" width="45.7109375" style="67" customWidth="1"/>
    <col min="11779" max="11779" width="15.7109375" style="67" customWidth="1"/>
    <col min="11780" max="11781" width="17.7109375" style="67" customWidth="1"/>
    <col min="11782" max="11782" width="15.28515625" style="67" customWidth="1"/>
    <col min="11783" max="11783" width="35.7109375" style="67" customWidth="1"/>
    <col min="11784" max="11784" width="17.7109375" style="67" customWidth="1"/>
    <col min="11785" max="11785" width="15.28515625" style="67" customWidth="1"/>
    <col min="11786" max="11786" width="30.7109375" style="67" customWidth="1"/>
    <col min="11787" max="12032" width="7.5703125" style="67"/>
    <col min="12033" max="12033" width="8.7109375" style="67" customWidth="1"/>
    <col min="12034" max="12034" width="45.7109375" style="67" customWidth="1"/>
    <col min="12035" max="12035" width="15.7109375" style="67" customWidth="1"/>
    <col min="12036" max="12037" width="17.7109375" style="67" customWidth="1"/>
    <col min="12038" max="12038" width="15.28515625" style="67" customWidth="1"/>
    <col min="12039" max="12039" width="35.7109375" style="67" customWidth="1"/>
    <col min="12040" max="12040" width="17.7109375" style="67" customWidth="1"/>
    <col min="12041" max="12041" width="15.28515625" style="67" customWidth="1"/>
    <col min="12042" max="12042" width="30.7109375" style="67" customWidth="1"/>
    <col min="12043" max="12288" width="7.5703125" style="67"/>
    <col min="12289" max="12289" width="8.7109375" style="67" customWidth="1"/>
    <col min="12290" max="12290" width="45.7109375" style="67" customWidth="1"/>
    <col min="12291" max="12291" width="15.7109375" style="67" customWidth="1"/>
    <col min="12292" max="12293" width="17.7109375" style="67" customWidth="1"/>
    <col min="12294" max="12294" width="15.28515625" style="67" customWidth="1"/>
    <col min="12295" max="12295" width="35.7109375" style="67" customWidth="1"/>
    <col min="12296" max="12296" width="17.7109375" style="67" customWidth="1"/>
    <col min="12297" max="12297" width="15.28515625" style="67" customWidth="1"/>
    <col min="12298" max="12298" width="30.7109375" style="67" customWidth="1"/>
    <col min="12299" max="12544" width="7.5703125" style="67"/>
    <col min="12545" max="12545" width="8.7109375" style="67" customWidth="1"/>
    <col min="12546" max="12546" width="45.7109375" style="67" customWidth="1"/>
    <col min="12547" max="12547" width="15.7109375" style="67" customWidth="1"/>
    <col min="12548" max="12549" width="17.7109375" style="67" customWidth="1"/>
    <col min="12550" max="12550" width="15.28515625" style="67" customWidth="1"/>
    <col min="12551" max="12551" width="35.7109375" style="67" customWidth="1"/>
    <col min="12552" max="12552" width="17.7109375" style="67" customWidth="1"/>
    <col min="12553" max="12553" width="15.28515625" style="67" customWidth="1"/>
    <col min="12554" max="12554" width="30.7109375" style="67" customWidth="1"/>
    <col min="12555" max="12800" width="7.5703125" style="67"/>
    <col min="12801" max="12801" width="8.7109375" style="67" customWidth="1"/>
    <col min="12802" max="12802" width="45.7109375" style="67" customWidth="1"/>
    <col min="12803" max="12803" width="15.7109375" style="67" customWidth="1"/>
    <col min="12804" max="12805" width="17.7109375" style="67" customWidth="1"/>
    <col min="12806" max="12806" width="15.28515625" style="67" customWidth="1"/>
    <col min="12807" max="12807" width="35.7109375" style="67" customWidth="1"/>
    <col min="12808" max="12808" width="17.7109375" style="67" customWidth="1"/>
    <col min="12809" max="12809" width="15.28515625" style="67" customWidth="1"/>
    <col min="12810" max="12810" width="30.7109375" style="67" customWidth="1"/>
    <col min="12811" max="13056" width="7.5703125" style="67"/>
    <col min="13057" max="13057" width="8.7109375" style="67" customWidth="1"/>
    <col min="13058" max="13058" width="45.7109375" style="67" customWidth="1"/>
    <col min="13059" max="13059" width="15.7109375" style="67" customWidth="1"/>
    <col min="13060" max="13061" width="17.7109375" style="67" customWidth="1"/>
    <col min="13062" max="13062" width="15.28515625" style="67" customWidth="1"/>
    <col min="13063" max="13063" width="35.7109375" style="67" customWidth="1"/>
    <col min="13064" max="13064" width="17.7109375" style="67" customWidth="1"/>
    <col min="13065" max="13065" width="15.28515625" style="67" customWidth="1"/>
    <col min="13066" max="13066" width="30.7109375" style="67" customWidth="1"/>
    <col min="13067" max="13312" width="7.5703125" style="67"/>
    <col min="13313" max="13313" width="8.7109375" style="67" customWidth="1"/>
    <col min="13314" max="13314" width="45.7109375" style="67" customWidth="1"/>
    <col min="13315" max="13315" width="15.7109375" style="67" customWidth="1"/>
    <col min="13316" max="13317" width="17.7109375" style="67" customWidth="1"/>
    <col min="13318" max="13318" width="15.28515625" style="67" customWidth="1"/>
    <col min="13319" max="13319" width="35.7109375" style="67" customWidth="1"/>
    <col min="13320" max="13320" width="17.7109375" style="67" customWidth="1"/>
    <col min="13321" max="13321" width="15.28515625" style="67" customWidth="1"/>
    <col min="13322" max="13322" width="30.7109375" style="67" customWidth="1"/>
    <col min="13323" max="13568" width="7.5703125" style="67"/>
    <col min="13569" max="13569" width="8.7109375" style="67" customWidth="1"/>
    <col min="13570" max="13570" width="45.7109375" style="67" customWidth="1"/>
    <col min="13571" max="13571" width="15.7109375" style="67" customWidth="1"/>
    <col min="13572" max="13573" width="17.7109375" style="67" customWidth="1"/>
    <col min="13574" max="13574" width="15.28515625" style="67" customWidth="1"/>
    <col min="13575" max="13575" width="35.7109375" style="67" customWidth="1"/>
    <col min="13576" max="13576" width="17.7109375" style="67" customWidth="1"/>
    <col min="13577" max="13577" width="15.28515625" style="67" customWidth="1"/>
    <col min="13578" max="13578" width="30.7109375" style="67" customWidth="1"/>
    <col min="13579" max="13824" width="7.5703125" style="67"/>
    <col min="13825" max="13825" width="8.7109375" style="67" customWidth="1"/>
    <col min="13826" max="13826" width="45.7109375" style="67" customWidth="1"/>
    <col min="13827" max="13827" width="15.7109375" style="67" customWidth="1"/>
    <col min="13828" max="13829" width="17.7109375" style="67" customWidth="1"/>
    <col min="13830" max="13830" width="15.28515625" style="67" customWidth="1"/>
    <col min="13831" max="13831" width="35.7109375" style="67" customWidth="1"/>
    <col min="13832" max="13832" width="17.7109375" style="67" customWidth="1"/>
    <col min="13833" max="13833" width="15.28515625" style="67" customWidth="1"/>
    <col min="13834" max="13834" width="30.7109375" style="67" customWidth="1"/>
    <col min="13835" max="14080" width="7.5703125" style="67"/>
    <col min="14081" max="14081" width="8.7109375" style="67" customWidth="1"/>
    <col min="14082" max="14082" width="45.7109375" style="67" customWidth="1"/>
    <col min="14083" max="14083" width="15.7109375" style="67" customWidth="1"/>
    <col min="14084" max="14085" width="17.7109375" style="67" customWidth="1"/>
    <col min="14086" max="14086" width="15.28515625" style="67" customWidth="1"/>
    <col min="14087" max="14087" width="35.7109375" style="67" customWidth="1"/>
    <col min="14088" max="14088" width="17.7109375" style="67" customWidth="1"/>
    <col min="14089" max="14089" width="15.28515625" style="67" customWidth="1"/>
    <col min="14090" max="14090" width="30.7109375" style="67" customWidth="1"/>
    <col min="14091" max="14336" width="7.5703125" style="67"/>
    <col min="14337" max="14337" width="8.7109375" style="67" customWidth="1"/>
    <col min="14338" max="14338" width="45.7109375" style="67" customWidth="1"/>
    <col min="14339" max="14339" width="15.7109375" style="67" customWidth="1"/>
    <col min="14340" max="14341" width="17.7109375" style="67" customWidth="1"/>
    <col min="14342" max="14342" width="15.28515625" style="67" customWidth="1"/>
    <col min="14343" max="14343" width="35.7109375" style="67" customWidth="1"/>
    <col min="14344" max="14344" width="17.7109375" style="67" customWidth="1"/>
    <col min="14345" max="14345" width="15.28515625" style="67" customWidth="1"/>
    <col min="14346" max="14346" width="30.7109375" style="67" customWidth="1"/>
    <col min="14347" max="14592" width="7.5703125" style="67"/>
    <col min="14593" max="14593" width="8.7109375" style="67" customWidth="1"/>
    <col min="14594" max="14594" width="45.7109375" style="67" customWidth="1"/>
    <col min="14595" max="14595" width="15.7109375" style="67" customWidth="1"/>
    <col min="14596" max="14597" width="17.7109375" style="67" customWidth="1"/>
    <col min="14598" max="14598" width="15.28515625" style="67" customWidth="1"/>
    <col min="14599" max="14599" width="35.7109375" style="67" customWidth="1"/>
    <col min="14600" max="14600" width="17.7109375" style="67" customWidth="1"/>
    <col min="14601" max="14601" width="15.28515625" style="67" customWidth="1"/>
    <col min="14602" max="14602" width="30.7109375" style="67" customWidth="1"/>
    <col min="14603" max="14848" width="7.5703125" style="67"/>
    <col min="14849" max="14849" width="8.7109375" style="67" customWidth="1"/>
    <col min="14850" max="14850" width="45.7109375" style="67" customWidth="1"/>
    <col min="14851" max="14851" width="15.7109375" style="67" customWidth="1"/>
    <col min="14852" max="14853" width="17.7109375" style="67" customWidth="1"/>
    <col min="14854" max="14854" width="15.28515625" style="67" customWidth="1"/>
    <col min="14855" max="14855" width="35.7109375" style="67" customWidth="1"/>
    <col min="14856" max="14856" width="17.7109375" style="67" customWidth="1"/>
    <col min="14857" max="14857" width="15.28515625" style="67" customWidth="1"/>
    <col min="14858" max="14858" width="30.7109375" style="67" customWidth="1"/>
    <col min="14859" max="15104" width="7.5703125" style="67"/>
    <col min="15105" max="15105" width="8.7109375" style="67" customWidth="1"/>
    <col min="15106" max="15106" width="45.7109375" style="67" customWidth="1"/>
    <col min="15107" max="15107" width="15.7109375" style="67" customWidth="1"/>
    <col min="15108" max="15109" width="17.7109375" style="67" customWidth="1"/>
    <col min="15110" max="15110" width="15.28515625" style="67" customWidth="1"/>
    <col min="15111" max="15111" width="35.7109375" style="67" customWidth="1"/>
    <col min="15112" max="15112" width="17.7109375" style="67" customWidth="1"/>
    <col min="15113" max="15113" width="15.28515625" style="67" customWidth="1"/>
    <col min="15114" max="15114" width="30.7109375" style="67" customWidth="1"/>
    <col min="15115" max="15360" width="7.5703125" style="67"/>
    <col min="15361" max="15361" width="8.7109375" style="67" customWidth="1"/>
    <col min="15362" max="15362" width="45.7109375" style="67" customWidth="1"/>
    <col min="15363" max="15363" width="15.7109375" style="67" customWidth="1"/>
    <col min="15364" max="15365" width="17.7109375" style="67" customWidth="1"/>
    <col min="15366" max="15366" width="15.28515625" style="67" customWidth="1"/>
    <col min="15367" max="15367" width="35.7109375" style="67" customWidth="1"/>
    <col min="15368" max="15368" width="17.7109375" style="67" customWidth="1"/>
    <col min="15369" max="15369" width="15.28515625" style="67" customWidth="1"/>
    <col min="15370" max="15370" width="30.7109375" style="67" customWidth="1"/>
    <col min="15371" max="15616" width="7.5703125" style="67"/>
    <col min="15617" max="15617" width="8.7109375" style="67" customWidth="1"/>
    <col min="15618" max="15618" width="45.7109375" style="67" customWidth="1"/>
    <col min="15619" max="15619" width="15.7109375" style="67" customWidth="1"/>
    <col min="15620" max="15621" width="17.7109375" style="67" customWidth="1"/>
    <col min="15622" max="15622" width="15.28515625" style="67" customWidth="1"/>
    <col min="15623" max="15623" width="35.7109375" style="67" customWidth="1"/>
    <col min="15624" max="15624" width="17.7109375" style="67" customWidth="1"/>
    <col min="15625" max="15625" width="15.28515625" style="67" customWidth="1"/>
    <col min="15626" max="15626" width="30.7109375" style="67" customWidth="1"/>
    <col min="15627" max="15872" width="7.5703125" style="67"/>
    <col min="15873" max="15873" width="8.7109375" style="67" customWidth="1"/>
    <col min="15874" max="15874" width="45.7109375" style="67" customWidth="1"/>
    <col min="15875" max="15875" width="15.7109375" style="67" customWidth="1"/>
    <col min="15876" max="15877" width="17.7109375" style="67" customWidth="1"/>
    <col min="15878" max="15878" width="15.28515625" style="67" customWidth="1"/>
    <col min="15879" max="15879" width="35.7109375" style="67" customWidth="1"/>
    <col min="15880" max="15880" width="17.7109375" style="67" customWidth="1"/>
    <col min="15881" max="15881" width="15.28515625" style="67" customWidth="1"/>
    <col min="15882" max="15882" width="30.7109375" style="67" customWidth="1"/>
    <col min="15883" max="16128" width="7.5703125" style="67"/>
    <col min="16129" max="16129" width="8.7109375" style="67" customWidth="1"/>
    <col min="16130" max="16130" width="45.7109375" style="67" customWidth="1"/>
    <col min="16131" max="16131" width="15.7109375" style="67" customWidth="1"/>
    <col min="16132" max="16133" width="17.7109375" style="67" customWidth="1"/>
    <col min="16134" max="16134" width="15.28515625" style="67" customWidth="1"/>
    <col min="16135" max="16135" width="35.7109375" style="67" customWidth="1"/>
    <col min="16136" max="16136" width="17.7109375" style="67" customWidth="1"/>
    <col min="16137" max="16137" width="15.28515625" style="67" customWidth="1"/>
    <col min="16138" max="16138" width="30.7109375" style="67" customWidth="1"/>
    <col min="16139" max="16384" width="7.5703125" style="67"/>
  </cols>
  <sheetData>
    <row r="1" spans="1:10" ht="18.75" x14ac:dyDescent="0.25">
      <c r="A1" s="692"/>
      <c r="B1" s="693"/>
      <c r="C1" s="694"/>
      <c r="D1" s="695"/>
      <c r="E1" s="696"/>
      <c r="F1" s="696"/>
      <c r="G1" s="693"/>
      <c r="H1" s="697"/>
      <c r="I1" s="697"/>
      <c r="J1" s="698" t="s">
        <v>2214</v>
      </c>
    </row>
    <row r="2" spans="1:10" ht="18" customHeight="1" x14ac:dyDescent="0.25">
      <c r="A2" s="1845" t="s">
        <v>1254</v>
      </c>
      <c r="B2" s="1845"/>
      <c r="C2" s="1845"/>
      <c r="D2" s="1845"/>
      <c r="E2" s="1845"/>
      <c r="F2" s="1845"/>
      <c r="G2" s="1845"/>
      <c r="H2" s="1845"/>
      <c r="I2" s="1845"/>
      <c r="J2" s="1845"/>
    </row>
    <row r="3" spans="1:10" ht="18" customHeight="1" x14ac:dyDescent="0.25">
      <c r="A3" s="1845" t="s">
        <v>88</v>
      </c>
      <c r="B3" s="1845"/>
      <c r="C3" s="1845"/>
      <c r="D3" s="1845"/>
      <c r="E3" s="1845"/>
      <c r="F3" s="1845"/>
      <c r="G3" s="1845"/>
      <c r="H3" s="1845"/>
      <c r="I3" s="1845"/>
      <c r="J3" s="1845"/>
    </row>
    <row r="4" spans="1:10" ht="18.75" x14ac:dyDescent="0.3">
      <c r="A4" s="1860" t="s">
        <v>347</v>
      </c>
      <c r="B4" s="1860"/>
      <c r="C4" s="1860"/>
      <c r="D4" s="1860"/>
      <c r="E4" s="1860"/>
      <c r="F4" s="1860"/>
      <c r="G4" s="1860"/>
      <c r="H4" s="1860"/>
      <c r="I4" s="1860"/>
      <c r="J4" s="1860"/>
    </row>
    <row r="5" spans="1:10" ht="18.75" x14ac:dyDescent="0.25">
      <c r="A5" s="1872" t="s">
        <v>1251</v>
      </c>
      <c r="B5" s="1872"/>
      <c r="C5" s="1872"/>
      <c r="D5" s="1872"/>
      <c r="E5" s="1872"/>
      <c r="F5" s="1872"/>
      <c r="G5" s="1872"/>
      <c r="H5" s="1872"/>
      <c r="I5" s="1872"/>
      <c r="J5" s="1872"/>
    </row>
    <row r="6" spans="1:10" ht="18.75" x14ac:dyDescent="0.25">
      <c r="A6" s="2101"/>
      <c r="B6" s="2101"/>
      <c r="C6" s="2101"/>
      <c r="D6" s="2101"/>
      <c r="E6" s="2101"/>
      <c r="F6" s="2101"/>
      <c r="G6" s="2101"/>
      <c r="H6" s="2101"/>
      <c r="I6" s="2101"/>
      <c r="J6" s="2101"/>
    </row>
    <row r="7" spans="1:10" ht="137.25" customHeight="1" x14ac:dyDescent="0.25">
      <c r="A7" s="402" t="s">
        <v>1</v>
      </c>
      <c r="B7" s="403" t="s">
        <v>2</v>
      </c>
      <c r="C7" s="403" t="s">
        <v>3</v>
      </c>
      <c r="D7" s="404" t="s">
        <v>706</v>
      </c>
      <c r="E7" s="405" t="s">
        <v>1259</v>
      </c>
      <c r="F7" s="405" t="s">
        <v>4</v>
      </c>
      <c r="G7" s="403" t="s">
        <v>5</v>
      </c>
      <c r="H7" s="403" t="s">
        <v>1253</v>
      </c>
      <c r="I7" s="403" t="s">
        <v>6</v>
      </c>
      <c r="J7" s="403" t="s">
        <v>7</v>
      </c>
    </row>
    <row r="8" spans="1:10" s="68" customFormat="1" ht="20.25" customHeight="1" x14ac:dyDescent="0.25">
      <c r="A8" s="402">
        <v>1</v>
      </c>
      <c r="B8" s="699">
        <v>2</v>
      </c>
      <c r="C8" s="699">
        <v>3</v>
      </c>
      <c r="D8" s="699">
        <v>4</v>
      </c>
      <c r="E8" s="699">
        <v>5</v>
      </c>
      <c r="F8" s="699">
        <v>6</v>
      </c>
      <c r="G8" s="699">
        <v>7</v>
      </c>
      <c r="H8" s="699">
        <v>8</v>
      </c>
      <c r="I8" s="699">
        <v>9</v>
      </c>
      <c r="J8" s="403">
        <v>10</v>
      </c>
    </row>
    <row r="9" spans="1:10" s="68" customFormat="1" ht="20.25" customHeight="1" x14ac:dyDescent="0.25">
      <c r="A9" s="2100" t="s">
        <v>348</v>
      </c>
      <c r="B9" s="2100"/>
      <c r="C9" s="2100"/>
      <c r="D9" s="2100"/>
      <c r="E9" s="2100"/>
      <c r="F9" s="2100"/>
      <c r="G9" s="2100"/>
      <c r="H9" s="2100"/>
      <c r="I9" s="2100"/>
      <c r="J9" s="2100"/>
    </row>
    <row r="10" spans="1:10" s="68" customFormat="1" ht="20.25" customHeight="1" x14ac:dyDescent="0.25">
      <c r="A10" s="2105" t="s">
        <v>10</v>
      </c>
      <c r="B10" s="1896" t="s">
        <v>349</v>
      </c>
      <c r="C10" s="700" t="s">
        <v>18</v>
      </c>
      <c r="D10" s="701">
        <f>D11+D12</f>
        <v>304162.09999999998</v>
      </c>
      <c r="E10" s="701">
        <f>E11+E12</f>
        <v>303825.8</v>
      </c>
      <c r="F10" s="435">
        <f>E10/D10*100</f>
        <v>99.889433956433109</v>
      </c>
      <c r="G10" s="2108"/>
      <c r="H10" s="701">
        <f>H11+H12</f>
        <v>303825.8</v>
      </c>
      <c r="I10" s="435">
        <f>H10/D10*100</f>
        <v>99.889433956433109</v>
      </c>
      <c r="J10" s="2108"/>
    </row>
    <row r="11" spans="1:10" s="15" customFormat="1" ht="93.75" x14ac:dyDescent="0.25">
      <c r="A11" s="2105"/>
      <c r="B11" s="1896"/>
      <c r="C11" s="702" t="s">
        <v>23</v>
      </c>
      <c r="D11" s="703">
        <f>D13+D20+D29+D36</f>
        <v>298362.09999999998</v>
      </c>
      <c r="E11" s="703">
        <f>E13+E20+E29+E36</f>
        <v>298025.8</v>
      </c>
      <c r="F11" s="703">
        <f t="shared" ref="F11:F36" si="0">E11/D11*100</f>
        <v>99.887284611550868</v>
      </c>
      <c r="G11" s="2109"/>
      <c r="H11" s="703">
        <f t="shared" ref="H11:H14" si="1">E11</f>
        <v>298025.8</v>
      </c>
      <c r="I11" s="703">
        <f t="shared" ref="I11:I18" si="2">H11/D11*100</f>
        <v>99.887284611550868</v>
      </c>
      <c r="J11" s="2109"/>
    </row>
    <row r="12" spans="1:10" s="15" customFormat="1" ht="54.75" customHeight="1" x14ac:dyDescent="0.25">
      <c r="A12" s="2105"/>
      <c r="B12" s="1896"/>
      <c r="C12" s="702" t="s">
        <v>24</v>
      </c>
      <c r="D12" s="703">
        <f>D21</f>
        <v>5800</v>
      </c>
      <c r="E12" s="703">
        <f>E21</f>
        <v>5800</v>
      </c>
      <c r="F12" s="703">
        <f t="shared" si="0"/>
        <v>100</v>
      </c>
      <c r="G12" s="2110"/>
      <c r="H12" s="703">
        <f>E12</f>
        <v>5800</v>
      </c>
      <c r="I12" s="703">
        <f t="shared" si="2"/>
        <v>100</v>
      </c>
      <c r="J12" s="2110"/>
    </row>
    <row r="13" spans="1:10" s="15" customFormat="1" ht="101.25" customHeight="1" x14ac:dyDescent="0.25">
      <c r="A13" s="704" t="s">
        <v>12</v>
      </c>
      <c r="B13" s="486" t="s">
        <v>741</v>
      </c>
      <c r="C13" s="708" t="s">
        <v>23</v>
      </c>
      <c r="D13" s="405">
        <f>D14+D15+D16+D17+D18</f>
        <v>255169.2</v>
      </c>
      <c r="E13" s="405">
        <f>E14+E15+E16+E17+E18</f>
        <v>255161.5</v>
      </c>
      <c r="F13" s="501">
        <f t="shared" si="0"/>
        <v>99.996982394426908</v>
      </c>
      <c r="G13" s="706" t="s">
        <v>1693</v>
      </c>
      <c r="H13" s="501">
        <f>H14+H15+H16+H17+H18</f>
        <v>255161.5</v>
      </c>
      <c r="I13" s="501">
        <f t="shared" si="2"/>
        <v>99.996982394426908</v>
      </c>
      <c r="J13" s="458"/>
    </row>
    <row r="14" spans="1:10" ht="93.75" x14ac:dyDescent="0.25">
      <c r="A14" s="704" t="s">
        <v>92</v>
      </c>
      <c r="B14" s="707" t="s">
        <v>742</v>
      </c>
      <c r="C14" s="708" t="s">
        <v>23</v>
      </c>
      <c r="D14" s="501">
        <v>0</v>
      </c>
      <c r="E14" s="501">
        <v>0</v>
      </c>
      <c r="F14" s="501">
        <v>0</v>
      </c>
      <c r="G14" s="458" t="s">
        <v>763</v>
      </c>
      <c r="H14" s="501">
        <f t="shared" si="1"/>
        <v>0</v>
      </c>
      <c r="I14" s="501">
        <v>0</v>
      </c>
      <c r="J14" s="458"/>
    </row>
    <row r="15" spans="1:10" ht="95.25" customHeight="1" x14ac:dyDescent="0.25">
      <c r="A15" s="704" t="s">
        <v>93</v>
      </c>
      <c r="B15" s="707" t="s">
        <v>743</v>
      </c>
      <c r="C15" s="708" t="s">
        <v>23</v>
      </c>
      <c r="D15" s="501">
        <v>14894</v>
      </c>
      <c r="E15" s="501">
        <v>14894</v>
      </c>
      <c r="F15" s="501">
        <f>E15/D15*100</f>
        <v>100</v>
      </c>
      <c r="G15" s="709" t="s">
        <v>1694</v>
      </c>
      <c r="H15" s="501">
        <f>E15</f>
        <v>14894</v>
      </c>
      <c r="I15" s="501">
        <f t="shared" si="2"/>
        <v>100</v>
      </c>
      <c r="J15" s="458"/>
    </row>
    <row r="16" spans="1:10" ht="90.75" customHeight="1" x14ac:dyDescent="0.25">
      <c r="A16" s="704" t="s">
        <v>350</v>
      </c>
      <c r="B16" s="710" t="s">
        <v>744</v>
      </c>
      <c r="C16" s="708" t="s">
        <v>23</v>
      </c>
      <c r="D16" s="501">
        <v>208416.7</v>
      </c>
      <c r="E16" s="501">
        <v>208416.7</v>
      </c>
      <c r="F16" s="501">
        <f t="shared" si="0"/>
        <v>100</v>
      </c>
      <c r="G16" s="709" t="s">
        <v>1189</v>
      </c>
      <c r="H16" s="501">
        <f>E16</f>
        <v>208416.7</v>
      </c>
      <c r="I16" s="501">
        <f t="shared" si="2"/>
        <v>100</v>
      </c>
      <c r="J16" s="458"/>
    </row>
    <row r="17" spans="1:10" ht="174" customHeight="1" x14ac:dyDescent="0.25">
      <c r="A17" s="704" t="s">
        <v>351</v>
      </c>
      <c r="B17" s="710" t="s">
        <v>745</v>
      </c>
      <c r="C17" s="708" t="s">
        <v>23</v>
      </c>
      <c r="D17" s="501">
        <v>31458.5</v>
      </c>
      <c r="E17" s="501">
        <v>31458.5</v>
      </c>
      <c r="F17" s="501">
        <f t="shared" si="0"/>
        <v>100</v>
      </c>
      <c r="G17" s="706" t="s">
        <v>2333</v>
      </c>
      <c r="H17" s="501">
        <f>E17</f>
        <v>31458.5</v>
      </c>
      <c r="I17" s="501">
        <f t="shared" si="2"/>
        <v>100</v>
      </c>
      <c r="J17" s="458"/>
    </row>
    <row r="18" spans="1:10" ht="93" customHeight="1" x14ac:dyDescent="0.25">
      <c r="A18" s="704" t="s">
        <v>1695</v>
      </c>
      <c r="B18" s="710" t="s">
        <v>1696</v>
      </c>
      <c r="C18" s="708" t="s">
        <v>23</v>
      </c>
      <c r="D18" s="501">
        <v>400</v>
      </c>
      <c r="E18" s="501">
        <v>392.3</v>
      </c>
      <c r="F18" s="501">
        <f t="shared" si="0"/>
        <v>98.075000000000003</v>
      </c>
      <c r="G18" s="709" t="s">
        <v>2334</v>
      </c>
      <c r="H18" s="501">
        <f>E18</f>
        <v>392.3</v>
      </c>
      <c r="I18" s="501">
        <f t="shared" si="2"/>
        <v>98.075000000000003</v>
      </c>
      <c r="J18" s="458"/>
    </row>
    <row r="19" spans="1:10" ht="21" customHeight="1" x14ac:dyDescent="0.25">
      <c r="A19" s="2106" t="s">
        <v>13</v>
      </c>
      <c r="B19" s="2107" t="s">
        <v>1697</v>
      </c>
      <c r="C19" s="708" t="s">
        <v>18</v>
      </c>
      <c r="D19" s="501">
        <f>D20+D21</f>
        <v>21296.1</v>
      </c>
      <c r="E19" s="501">
        <f>E20+E21</f>
        <v>20981.1</v>
      </c>
      <c r="F19" s="501">
        <f>E19/D19*100</f>
        <v>98.520855931367706</v>
      </c>
      <c r="G19" s="1876" t="s">
        <v>1698</v>
      </c>
      <c r="H19" s="501">
        <f>H20+H21</f>
        <v>20981.1</v>
      </c>
      <c r="I19" s="501">
        <f>H19/D19*100</f>
        <v>98.520855931367706</v>
      </c>
      <c r="J19" s="1858"/>
    </row>
    <row r="20" spans="1:10" ht="92.25" customHeight="1" x14ac:dyDescent="0.25">
      <c r="A20" s="2106"/>
      <c r="B20" s="2107"/>
      <c r="C20" s="705" t="s">
        <v>23</v>
      </c>
      <c r="D20" s="501">
        <f>D22+D24+D26+D27+D28</f>
        <v>15496.1</v>
      </c>
      <c r="E20" s="501">
        <f>E22+E24+E26+E27+E28</f>
        <v>15181.099999999999</v>
      </c>
      <c r="F20" s="501">
        <f t="shared" si="0"/>
        <v>97.967230464439425</v>
      </c>
      <c r="G20" s="1876"/>
      <c r="H20" s="501">
        <f t="shared" ref="H20:I39" si="3">E20</f>
        <v>15181.099999999999</v>
      </c>
      <c r="I20" s="501">
        <f t="shared" ref="I20:I36" si="4">H20/D20*100</f>
        <v>97.967230464439425</v>
      </c>
      <c r="J20" s="1858"/>
    </row>
    <row r="21" spans="1:10" ht="56.25" x14ac:dyDescent="0.25">
      <c r="A21" s="2106"/>
      <c r="B21" s="2107"/>
      <c r="C21" s="708" t="s">
        <v>24</v>
      </c>
      <c r="D21" s="501">
        <f>D23+D25</f>
        <v>5800</v>
      </c>
      <c r="E21" s="501">
        <f>E23+E25</f>
        <v>5800</v>
      </c>
      <c r="F21" s="501">
        <f t="shared" si="0"/>
        <v>100</v>
      </c>
      <c r="G21" s="1876"/>
      <c r="H21" s="501">
        <f t="shared" si="3"/>
        <v>5800</v>
      </c>
      <c r="I21" s="501">
        <f t="shared" si="4"/>
        <v>100</v>
      </c>
      <c r="J21" s="1858"/>
    </row>
    <row r="22" spans="1:10" ht="252" customHeight="1" x14ac:dyDescent="0.25">
      <c r="A22" s="704" t="s">
        <v>40</v>
      </c>
      <c r="B22" s="707" t="s">
        <v>746</v>
      </c>
      <c r="C22" s="708" t="s">
        <v>23</v>
      </c>
      <c r="D22" s="501">
        <v>6493.6</v>
      </c>
      <c r="E22" s="501">
        <v>6493.6</v>
      </c>
      <c r="F22" s="501">
        <f>E22/D22*100</f>
        <v>100</v>
      </c>
      <c r="G22" s="458" t="s">
        <v>2431</v>
      </c>
      <c r="H22" s="501">
        <f t="shared" si="3"/>
        <v>6493.6</v>
      </c>
      <c r="I22" s="501">
        <f>H22/D22*100</f>
        <v>100</v>
      </c>
      <c r="J22" s="458"/>
    </row>
    <row r="23" spans="1:10" ht="93.75" x14ac:dyDescent="0.25">
      <c r="A23" s="704" t="s">
        <v>42</v>
      </c>
      <c r="B23" s="707" t="s">
        <v>747</v>
      </c>
      <c r="C23" s="708" t="s">
        <v>24</v>
      </c>
      <c r="D23" s="501">
        <v>4000</v>
      </c>
      <c r="E23" s="501">
        <v>4000</v>
      </c>
      <c r="F23" s="501">
        <f>E23/D23*100</f>
        <v>100</v>
      </c>
      <c r="G23" s="458" t="s">
        <v>1699</v>
      </c>
      <c r="H23" s="501">
        <f t="shared" si="3"/>
        <v>4000</v>
      </c>
      <c r="I23" s="501">
        <f>H23/D23*100</f>
        <v>100</v>
      </c>
      <c r="J23" s="458"/>
    </row>
    <row r="24" spans="1:10" ht="90" customHeight="1" x14ac:dyDescent="0.25">
      <c r="A24" s="704" t="s">
        <v>44</v>
      </c>
      <c r="B24" s="711" t="s">
        <v>1700</v>
      </c>
      <c r="C24" s="708" t="s">
        <v>23</v>
      </c>
      <c r="D24" s="501">
        <v>400</v>
      </c>
      <c r="E24" s="501">
        <v>358</v>
      </c>
      <c r="F24" s="501">
        <f>E24/D24*100</f>
        <v>89.5</v>
      </c>
      <c r="G24" s="459" t="s">
        <v>2672</v>
      </c>
      <c r="H24" s="501">
        <f t="shared" si="3"/>
        <v>358</v>
      </c>
      <c r="I24" s="501">
        <f>H24/D24*100</f>
        <v>89.5</v>
      </c>
      <c r="J24" s="458" t="s">
        <v>2503</v>
      </c>
    </row>
    <row r="25" spans="1:10" ht="111" customHeight="1" x14ac:dyDescent="0.25">
      <c r="A25" s="704" t="s">
        <v>46</v>
      </c>
      <c r="B25" s="707" t="s">
        <v>748</v>
      </c>
      <c r="C25" s="708" t="s">
        <v>24</v>
      </c>
      <c r="D25" s="501">
        <v>1800</v>
      </c>
      <c r="E25" s="501">
        <v>1800</v>
      </c>
      <c r="F25" s="1747">
        <f>E25/D25*100</f>
        <v>100</v>
      </c>
      <c r="G25" s="459" t="s">
        <v>2673</v>
      </c>
      <c r="H25" s="501">
        <f t="shared" si="3"/>
        <v>1800</v>
      </c>
      <c r="I25" s="1747">
        <f>H25/D25*100</f>
        <v>100</v>
      </c>
      <c r="J25" s="458"/>
    </row>
    <row r="26" spans="1:10" ht="92.25" customHeight="1" x14ac:dyDescent="0.25">
      <c r="A26" s="704" t="s">
        <v>1190</v>
      </c>
      <c r="B26" s="707" t="s">
        <v>1191</v>
      </c>
      <c r="C26" s="708" t="s">
        <v>23</v>
      </c>
      <c r="D26" s="501">
        <v>1796.9</v>
      </c>
      <c r="E26" s="501">
        <v>1761.9</v>
      </c>
      <c r="F26" s="501">
        <f t="shared" si="0"/>
        <v>98.052201012855477</v>
      </c>
      <c r="G26" s="459" t="s">
        <v>1701</v>
      </c>
      <c r="H26" s="501">
        <f t="shared" si="3"/>
        <v>1761.9</v>
      </c>
      <c r="I26" s="501">
        <f t="shared" si="4"/>
        <v>98.052201012855477</v>
      </c>
      <c r="J26" s="459"/>
    </row>
    <row r="27" spans="1:10" ht="96" customHeight="1" x14ac:dyDescent="0.25">
      <c r="A27" s="704" t="s">
        <v>1192</v>
      </c>
      <c r="B27" s="707" t="s">
        <v>1193</v>
      </c>
      <c r="C27" s="708" t="s">
        <v>23</v>
      </c>
      <c r="D27" s="501">
        <v>5317</v>
      </c>
      <c r="E27" s="501">
        <v>5215.8</v>
      </c>
      <c r="F27" s="501">
        <f t="shared" si="0"/>
        <v>98.09667105510627</v>
      </c>
      <c r="G27" s="459" t="s">
        <v>1701</v>
      </c>
      <c r="H27" s="501">
        <f t="shared" si="3"/>
        <v>5215.8</v>
      </c>
      <c r="I27" s="501">
        <f t="shared" si="4"/>
        <v>98.09667105510627</v>
      </c>
      <c r="J27" s="459"/>
    </row>
    <row r="28" spans="1:10" ht="134.25" customHeight="1" x14ac:dyDescent="0.25">
      <c r="A28" s="704" t="s">
        <v>1194</v>
      </c>
      <c r="B28" s="707" t="s">
        <v>1195</v>
      </c>
      <c r="C28" s="708" t="s">
        <v>23</v>
      </c>
      <c r="D28" s="501">
        <v>1488.6</v>
      </c>
      <c r="E28" s="501">
        <v>1351.8</v>
      </c>
      <c r="F28" s="501">
        <f t="shared" si="0"/>
        <v>90.810157194679562</v>
      </c>
      <c r="G28" s="459" t="s">
        <v>2335</v>
      </c>
      <c r="H28" s="501">
        <f>E28</f>
        <v>1351.8</v>
      </c>
      <c r="I28" s="501">
        <f t="shared" si="4"/>
        <v>90.810157194679562</v>
      </c>
      <c r="J28" s="1746" t="s">
        <v>2504</v>
      </c>
    </row>
    <row r="29" spans="1:10" ht="93.75" x14ac:dyDescent="0.25">
      <c r="A29" s="712" t="s">
        <v>51</v>
      </c>
      <c r="B29" s="710" t="s">
        <v>749</v>
      </c>
      <c r="C29" s="708" t="s">
        <v>23</v>
      </c>
      <c r="D29" s="501">
        <f>D30+D32+D34+D35</f>
        <v>2696.8</v>
      </c>
      <c r="E29" s="405">
        <f>E30+E32+E34+E35</f>
        <v>2683.2</v>
      </c>
      <c r="F29" s="501">
        <f t="shared" si="0"/>
        <v>99.495698605754953</v>
      </c>
      <c r="G29" s="458" t="s">
        <v>718</v>
      </c>
      <c r="H29" s="501">
        <f t="shared" si="3"/>
        <v>2683.2</v>
      </c>
      <c r="I29" s="501">
        <f t="shared" si="4"/>
        <v>99.495698605754953</v>
      </c>
      <c r="J29" s="458"/>
    </row>
    <row r="30" spans="1:10" ht="409.5" customHeight="1" x14ac:dyDescent="0.25">
      <c r="A30" s="2123" t="s">
        <v>96</v>
      </c>
      <c r="B30" s="2125" t="s">
        <v>750</v>
      </c>
      <c r="C30" s="2127" t="s">
        <v>23</v>
      </c>
      <c r="D30" s="2129">
        <v>1671.4</v>
      </c>
      <c r="E30" s="2120">
        <v>1657.8</v>
      </c>
      <c r="F30" s="2120">
        <f t="shared" si="0"/>
        <v>99.186310877109008</v>
      </c>
      <c r="G30" s="2131" t="s">
        <v>2432</v>
      </c>
      <c r="H30" s="2120">
        <f t="shared" si="3"/>
        <v>1657.8</v>
      </c>
      <c r="I30" s="2120">
        <f t="shared" si="4"/>
        <v>99.186310877109008</v>
      </c>
      <c r="J30" s="2133"/>
    </row>
    <row r="31" spans="1:10" ht="233.25" customHeight="1" x14ac:dyDescent="0.25">
      <c r="A31" s="2124"/>
      <c r="B31" s="2126"/>
      <c r="C31" s="2128"/>
      <c r="D31" s="2130"/>
      <c r="E31" s="2122"/>
      <c r="F31" s="2122"/>
      <c r="G31" s="2132"/>
      <c r="H31" s="2122"/>
      <c r="I31" s="2122"/>
      <c r="J31" s="2134"/>
    </row>
    <row r="32" spans="1:10" s="15" customFormat="1" ht="130.5" customHeight="1" x14ac:dyDescent="0.25">
      <c r="A32" s="713" t="s">
        <v>290</v>
      </c>
      <c r="B32" s="710" t="s">
        <v>751</v>
      </c>
      <c r="C32" s="714" t="s">
        <v>23</v>
      </c>
      <c r="D32" s="723">
        <v>98.4</v>
      </c>
      <c r="E32" s="1704">
        <v>98.4</v>
      </c>
      <c r="F32" s="1704">
        <f t="shared" si="0"/>
        <v>100</v>
      </c>
      <c r="G32" s="410" t="s">
        <v>2434</v>
      </c>
      <c r="H32" s="1704">
        <f t="shared" si="3"/>
        <v>98.4</v>
      </c>
      <c r="I32" s="1704">
        <f t="shared" si="4"/>
        <v>100</v>
      </c>
      <c r="J32" s="1043"/>
    </row>
    <row r="33" spans="1:10" s="15" customFormat="1" ht="251.25" customHeight="1" x14ac:dyDescent="0.25">
      <c r="A33" s="717"/>
      <c r="B33" s="718" t="s">
        <v>1196</v>
      </c>
      <c r="C33" s="719"/>
      <c r="D33" s="720"/>
      <c r="E33" s="721"/>
      <c r="F33" s="721"/>
      <c r="G33" s="1723" t="s">
        <v>2433</v>
      </c>
      <c r="H33" s="721"/>
      <c r="I33" s="721"/>
      <c r="J33" s="1737"/>
    </row>
    <row r="34" spans="1:10" ht="104.25" customHeight="1" x14ac:dyDescent="0.25">
      <c r="A34" s="704" t="s">
        <v>291</v>
      </c>
      <c r="B34" s="710" t="s">
        <v>752</v>
      </c>
      <c r="C34" s="708" t="s">
        <v>23</v>
      </c>
      <c r="D34" s="723">
        <v>30</v>
      </c>
      <c r="E34" s="501">
        <v>30</v>
      </c>
      <c r="F34" s="501">
        <f t="shared" si="0"/>
        <v>100</v>
      </c>
      <c r="G34" s="458" t="s">
        <v>2336</v>
      </c>
      <c r="H34" s="501">
        <f t="shared" si="3"/>
        <v>30</v>
      </c>
      <c r="I34" s="501">
        <f t="shared" si="4"/>
        <v>100</v>
      </c>
      <c r="J34" s="706"/>
    </row>
    <row r="35" spans="1:10" ht="90" customHeight="1" x14ac:dyDescent="0.25">
      <c r="A35" s="704" t="s">
        <v>292</v>
      </c>
      <c r="B35" s="724" t="s">
        <v>753</v>
      </c>
      <c r="C35" s="708" t="s">
        <v>23</v>
      </c>
      <c r="D35" s="723">
        <v>897</v>
      </c>
      <c r="E35" s="501">
        <v>897</v>
      </c>
      <c r="F35" s="501">
        <f t="shared" si="0"/>
        <v>100</v>
      </c>
      <c r="G35" s="458" t="s">
        <v>754</v>
      </c>
      <c r="H35" s="501">
        <f t="shared" si="3"/>
        <v>897</v>
      </c>
      <c r="I35" s="501">
        <f t="shared" si="4"/>
        <v>100</v>
      </c>
      <c r="J35" s="706"/>
    </row>
    <row r="36" spans="1:10" ht="186" customHeight="1" x14ac:dyDescent="0.25">
      <c r="A36" s="704" t="s">
        <v>98</v>
      </c>
      <c r="B36" s="724" t="s">
        <v>755</v>
      </c>
      <c r="C36" s="708" t="s">
        <v>23</v>
      </c>
      <c r="D36" s="723">
        <v>25000</v>
      </c>
      <c r="E36" s="501">
        <v>25000</v>
      </c>
      <c r="F36" s="501">
        <f t="shared" si="0"/>
        <v>100</v>
      </c>
      <c r="G36" s="459" t="s">
        <v>1197</v>
      </c>
      <c r="H36" s="501">
        <f t="shared" si="3"/>
        <v>25000</v>
      </c>
      <c r="I36" s="501">
        <f t="shared" si="4"/>
        <v>100</v>
      </c>
      <c r="J36" s="709"/>
    </row>
    <row r="37" spans="1:10" ht="93" customHeight="1" x14ac:dyDescent="0.25">
      <c r="A37" s="725" t="s">
        <v>14</v>
      </c>
      <c r="B37" s="726" t="s">
        <v>695</v>
      </c>
      <c r="C37" s="702" t="s">
        <v>23</v>
      </c>
      <c r="D37" s="727">
        <v>0</v>
      </c>
      <c r="E37" s="727">
        <v>0</v>
      </c>
      <c r="F37" s="727">
        <v>0</v>
      </c>
      <c r="G37" s="728"/>
      <c r="H37" s="727">
        <f t="shared" si="3"/>
        <v>0</v>
      </c>
      <c r="I37" s="727">
        <f t="shared" si="3"/>
        <v>0</v>
      </c>
      <c r="J37" s="729"/>
    </row>
    <row r="38" spans="1:10" ht="117" customHeight="1" x14ac:dyDescent="0.25">
      <c r="A38" s="704" t="s">
        <v>78</v>
      </c>
      <c r="B38" s="724" t="s">
        <v>1198</v>
      </c>
      <c r="C38" s="708" t="s">
        <v>23</v>
      </c>
      <c r="D38" s="730">
        <v>0</v>
      </c>
      <c r="E38" s="730">
        <v>0</v>
      </c>
      <c r="F38" s="730">
        <v>0</v>
      </c>
      <c r="G38" s="731"/>
      <c r="H38" s="730">
        <f t="shared" si="3"/>
        <v>0</v>
      </c>
      <c r="I38" s="730">
        <f t="shared" si="3"/>
        <v>0</v>
      </c>
      <c r="J38" s="706" t="s">
        <v>1864</v>
      </c>
    </row>
    <row r="39" spans="1:10" ht="109.5" customHeight="1" x14ac:dyDescent="0.25">
      <c r="A39" s="704" t="s">
        <v>79</v>
      </c>
      <c r="B39" s="732" t="s">
        <v>1199</v>
      </c>
      <c r="C39" s="733" t="s">
        <v>23</v>
      </c>
      <c r="D39" s="730">
        <v>0</v>
      </c>
      <c r="E39" s="730">
        <v>0</v>
      </c>
      <c r="F39" s="730">
        <v>0</v>
      </c>
      <c r="G39" s="731"/>
      <c r="H39" s="730">
        <f t="shared" si="3"/>
        <v>0</v>
      </c>
      <c r="I39" s="730">
        <f t="shared" si="3"/>
        <v>0</v>
      </c>
      <c r="J39" s="706" t="s">
        <v>1864</v>
      </c>
    </row>
    <row r="40" spans="1:10" ht="18.75" x14ac:dyDescent="0.25">
      <c r="A40" s="2100"/>
      <c r="B40" s="2100" t="s">
        <v>48</v>
      </c>
      <c r="C40" s="702" t="s">
        <v>18</v>
      </c>
      <c r="D40" s="703">
        <f>D41+D42</f>
        <v>304162.09999999998</v>
      </c>
      <c r="E40" s="703">
        <f>E41+E42</f>
        <v>303825.8</v>
      </c>
      <c r="F40" s="703">
        <f>E40/D40*100</f>
        <v>99.889433956433109</v>
      </c>
      <c r="G40" s="734"/>
      <c r="H40" s="703">
        <f>H41+H42</f>
        <v>303825.8</v>
      </c>
      <c r="I40" s="703">
        <f>H40/D40*100</f>
        <v>99.889433956433109</v>
      </c>
      <c r="J40" s="509"/>
    </row>
    <row r="41" spans="1:10" ht="93.75" x14ac:dyDescent="0.25">
      <c r="A41" s="2100"/>
      <c r="B41" s="2100"/>
      <c r="C41" s="702" t="s">
        <v>23</v>
      </c>
      <c r="D41" s="703">
        <f>D11</f>
        <v>298362.09999999998</v>
      </c>
      <c r="E41" s="703">
        <f>E11</f>
        <v>298025.8</v>
      </c>
      <c r="F41" s="703">
        <f>E41/D41*100</f>
        <v>99.887284611550868</v>
      </c>
      <c r="G41" s="734"/>
      <c r="H41" s="703">
        <f>H11</f>
        <v>298025.8</v>
      </c>
      <c r="I41" s="703">
        <f>H41/D41*100</f>
        <v>99.887284611550868</v>
      </c>
      <c r="J41" s="509"/>
    </row>
    <row r="42" spans="1:10" ht="56.25" x14ac:dyDescent="0.25">
      <c r="A42" s="2100"/>
      <c r="B42" s="2100"/>
      <c r="C42" s="702" t="s">
        <v>24</v>
      </c>
      <c r="D42" s="703">
        <f>D12</f>
        <v>5800</v>
      </c>
      <c r="E42" s="703">
        <f>E12</f>
        <v>5800</v>
      </c>
      <c r="F42" s="703">
        <f>E42/D42*100</f>
        <v>100</v>
      </c>
      <c r="G42" s="734"/>
      <c r="H42" s="703">
        <f>H12</f>
        <v>5800</v>
      </c>
      <c r="I42" s="703">
        <f>H42/D42*100</f>
        <v>100</v>
      </c>
      <c r="J42" s="509"/>
    </row>
    <row r="43" spans="1:10" ht="18.75" x14ac:dyDescent="0.25">
      <c r="A43" s="2100" t="s">
        <v>352</v>
      </c>
      <c r="B43" s="2100"/>
      <c r="C43" s="2100"/>
      <c r="D43" s="2100"/>
      <c r="E43" s="2100"/>
      <c r="F43" s="2100"/>
      <c r="G43" s="2100"/>
      <c r="H43" s="2100"/>
      <c r="I43" s="2100"/>
      <c r="J43" s="2100"/>
    </row>
    <row r="44" spans="1:10" ht="87.75" customHeight="1" x14ac:dyDescent="0.25">
      <c r="A44" s="725" t="s">
        <v>10</v>
      </c>
      <c r="B44" s="735" t="s">
        <v>756</v>
      </c>
      <c r="C44" s="702" t="s">
        <v>23</v>
      </c>
      <c r="D44" s="703">
        <f>D45</f>
        <v>183502.09999999998</v>
      </c>
      <c r="E44" s="703">
        <f>E45</f>
        <v>183498.39999999997</v>
      </c>
      <c r="F44" s="703">
        <f t="shared" ref="F44:F49" si="5">E44/D44*100</f>
        <v>99.997983674301267</v>
      </c>
      <c r="G44" s="509"/>
      <c r="H44" s="703">
        <f>H45</f>
        <v>183498.39999999997</v>
      </c>
      <c r="I44" s="703">
        <f>H44/D44*100</f>
        <v>99.997983674301267</v>
      </c>
      <c r="J44" s="422"/>
    </row>
    <row r="45" spans="1:10" ht="99" customHeight="1" x14ac:dyDescent="0.25">
      <c r="A45" s="736" t="s">
        <v>25</v>
      </c>
      <c r="B45" s="710" t="s">
        <v>757</v>
      </c>
      <c r="C45" s="708" t="s">
        <v>23</v>
      </c>
      <c r="D45" s="501">
        <f>D46+D47+D48+D49+D52</f>
        <v>183502.09999999998</v>
      </c>
      <c r="E45" s="501">
        <f>E46+E47+E48+E49+E52</f>
        <v>183498.39999999997</v>
      </c>
      <c r="F45" s="501">
        <f t="shared" si="5"/>
        <v>99.997983674301267</v>
      </c>
      <c r="G45" s="706" t="s">
        <v>1702</v>
      </c>
      <c r="H45" s="501">
        <f>E45</f>
        <v>183498.39999999997</v>
      </c>
      <c r="I45" s="501">
        <f>H45/D45*100</f>
        <v>99.997983674301267</v>
      </c>
      <c r="J45" s="458"/>
    </row>
    <row r="46" spans="1:10" ht="177" customHeight="1" x14ac:dyDescent="0.25">
      <c r="A46" s="1738" t="s">
        <v>92</v>
      </c>
      <c r="B46" s="710" t="s">
        <v>758</v>
      </c>
      <c r="C46" s="714" t="s">
        <v>23</v>
      </c>
      <c r="D46" s="1747">
        <v>44450</v>
      </c>
      <c r="E46" s="1747">
        <v>44450</v>
      </c>
      <c r="F46" s="1704">
        <f>E46/D46*100</f>
        <v>100</v>
      </c>
      <c r="G46" s="1701" t="s">
        <v>2496</v>
      </c>
      <c r="H46" s="1704">
        <f t="shared" ref="H46:I53" si="6">E46</f>
        <v>44450</v>
      </c>
      <c r="I46" s="1704">
        <f t="shared" si="6"/>
        <v>100</v>
      </c>
      <c r="J46" s="1688"/>
    </row>
    <row r="47" spans="1:10" ht="183.75" customHeight="1" x14ac:dyDescent="0.25">
      <c r="A47" s="736" t="s">
        <v>93</v>
      </c>
      <c r="B47" s="707" t="s">
        <v>759</v>
      </c>
      <c r="C47" s="708" t="s">
        <v>23</v>
      </c>
      <c r="D47" s="501">
        <v>40352.400000000001</v>
      </c>
      <c r="E47" s="501">
        <v>40352.400000000001</v>
      </c>
      <c r="F47" s="501">
        <f t="shared" si="5"/>
        <v>100</v>
      </c>
      <c r="G47" s="706" t="s">
        <v>2497</v>
      </c>
      <c r="H47" s="501">
        <f>E47</f>
        <v>40352.400000000001</v>
      </c>
      <c r="I47" s="501">
        <f t="shared" si="6"/>
        <v>100</v>
      </c>
      <c r="J47" s="458"/>
    </row>
    <row r="48" spans="1:10" s="15" customFormat="1" ht="183" customHeight="1" x14ac:dyDescent="0.25">
      <c r="A48" s="736" t="s">
        <v>350</v>
      </c>
      <c r="B48" s="707" t="s">
        <v>760</v>
      </c>
      <c r="C48" s="708" t="s">
        <v>23</v>
      </c>
      <c r="D48" s="501">
        <v>46101.4</v>
      </c>
      <c r="E48" s="501">
        <v>46101.4</v>
      </c>
      <c r="F48" s="501">
        <f t="shared" si="5"/>
        <v>100</v>
      </c>
      <c r="G48" s="631" t="s">
        <v>2498</v>
      </c>
      <c r="H48" s="501">
        <f>E48</f>
        <v>46101.4</v>
      </c>
      <c r="I48" s="501">
        <f t="shared" si="6"/>
        <v>100</v>
      </c>
      <c r="J48" s="458"/>
    </row>
    <row r="49" spans="1:10" ht="183" customHeight="1" x14ac:dyDescent="0.25">
      <c r="A49" s="736" t="s">
        <v>351</v>
      </c>
      <c r="B49" s="707" t="s">
        <v>761</v>
      </c>
      <c r="C49" s="708" t="s">
        <v>23</v>
      </c>
      <c r="D49" s="501">
        <v>52498.3</v>
      </c>
      <c r="E49" s="501">
        <v>52498.3</v>
      </c>
      <c r="F49" s="501">
        <f t="shared" si="5"/>
        <v>100</v>
      </c>
      <c r="G49" s="631" t="s">
        <v>2499</v>
      </c>
      <c r="H49" s="501">
        <f t="shared" si="6"/>
        <v>52498.3</v>
      </c>
      <c r="I49" s="501">
        <f t="shared" si="6"/>
        <v>100</v>
      </c>
      <c r="J49" s="458"/>
    </row>
    <row r="50" spans="1:10" ht="44.25" hidden="1" customHeight="1" x14ac:dyDescent="0.25">
      <c r="A50" s="736" t="s">
        <v>13</v>
      </c>
      <c r="B50" s="737" t="s">
        <v>353</v>
      </c>
      <c r="C50" s="708" t="s">
        <v>23</v>
      </c>
      <c r="D50" s="723">
        <v>0</v>
      </c>
      <c r="E50" s="501">
        <v>0</v>
      </c>
      <c r="F50" s="501">
        <v>0</v>
      </c>
      <c r="G50" s="734" t="s">
        <v>354</v>
      </c>
      <c r="H50" s="501">
        <f t="shared" si="6"/>
        <v>0</v>
      </c>
      <c r="I50" s="501">
        <f t="shared" si="6"/>
        <v>0</v>
      </c>
      <c r="J50" s="422" t="s">
        <v>355</v>
      </c>
    </row>
    <row r="51" spans="1:10" ht="93.75" hidden="1" x14ac:dyDescent="0.25">
      <c r="A51" s="736" t="s">
        <v>13</v>
      </c>
      <c r="B51" s="737" t="s">
        <v>353</v>
      </c>
      <c r="C51" s="708" t="s">
        <v>23</v>
      </c>
      <c r="D51" s="723">
        <v>0</v>
      </c>
      <c r="E51" s="501">
        <v>0</v>
      </c>
      <c r="F51" s="501">
        <v>0</v>
      </c>
      <c r="G51" s="734"/>
      <c r="H51" s="501">
        <f t="shared" si="6"/>
        <v>0</v>
      </c>
      <c r="I51" s="501">
        <f t="shared" si="6"/>
        <v>0</v>
      </c>
      <c r="J51" s="422" t="s">
        <v>355</v>
      </c>
    </row>
    <row r="52" spans="1:10" ht="148.5" customHeight="1" x14ac:dyDescent="0.25">
      <c r="A52" s="736" t="s">
        <v>1695</v>
      </c>
      <c r="B52" s="707" t="s">
        <v>1703</v>
      </c>
      <c r="C52" s="708" t="s">
        <v>23</v>
      </c>
      <c r="D52" s="723">
        <v>100</v>
      </c>
      <c r="E52" s="501">
        <v>96.3</v>
      </c>
      <c r="F52" s="501">
        <f t="shared" ref="F52" si="7">E52/D52*100</f>
        <v>96.3</v>
      </c>
      <c r="G52" s="706" t="s">
        <v>1704</v>
      </c>
      <c r="H52" s="501">
        <f t="shared" si="6"/>
        <v>96.3</v>
      </c>
      <c r="I52" s="501">
        <f t="shared" si="6"/>
        <v>96.3</v>
      </c>
      <c r="J52" s="422"/>
    </row>
    <row r="53" spans="1:10" ht="79.5" customHeight="1" x14ac:dyDescent="0.25">
      <c r="A53" s="736" t="s">
        <v>696</v>
      </c>
      <c r="B53" s="1696" t="s">
        <v>762</v>
      </c>
      <c r="C53" s="708" t="s">
        <v>23</v>
      </c>
      <c r="D53" s="501">
        <v>0</v>
      </c>
      <c r="E53" s="501">
        <v>0</v>
      </c>
      <c r="F53" s="501">
        <v>0</v>
      </c>
      <c r="G53" s="734"/>
      <c r="H53" s="501">
        <f t="shared" si="6"/>
        <v>0</v>
      </c>
      <c r="I53" s="501">
        <v>0</v>
      </c>
      <c r="J53" s="458" t="s">
        <v>698</v>
      </c>
    </row>
    <row r="54" spans="1:10" s="15" customFormat="1" ht="24" customHeight="1" x14ac:dyDescent="0.25">
      <c r="A54" s="2112" t="s">
        <v>14</v>
      </c>
      <c r="B54" s="1900" t="s">
        <v>356</v>
      </c>
      <c r="C54" s="314" t="s">
        <v>18</v>
      </c>
      <c r="D54" s="703">
        <f>D55+D56</f>
        <v>0</v>
      </c>
      <c r="E54" s="703">
        <f>E55+E56</f>
        <v>0</v>
      </c>
      <c r="F54" s="703">
        <v>0</v>
      </c>
      <c r="G54" s="738"/>
      <c r="H54" s="345">
        <f>H55+H56</f>
        <v>0</v>
      </c>
      <c r="I54" s="703">
        <v>0</v>
      </c>
      <c r="J54" s="739"/>
    </row>
    <row r="55" spans="1:10" s="15" customFormat="1" ht="73.5" customHeight="1" x14ac:dyDescent="0.25">
      <c r="A55" s="2112"/>
      <c r="B55" s="1900"/>
      <c r="C55" s="407" t="s">
        <v>19</v>
      </c>
      <c r="D55" s="703">
        <f>D60</f>
        <v>0</v>
      </c>
      <c r="E55" s="703">
        <f>E60</f>
        <v>0</v>
      </c>
      <c r="F55" s="703">
        <v>0</v>
      </c>
      <c r="G55" s="2113"/>
      <c r="H55" s="345">
        <f>H60</f>
        <v>0</v>
      </c>
      <c r="I55" s="703">
        <v>0</v>
      </c>
      <c r="J55" s="1876"/>
    </row>
    <row r="56" spans="1:10" s="15" customFormat="1" ht="90" customHeight="1" x14ac:dyDescent="0.25">
      <c r="A56" s="2112"/>
      <c r="B56" s="1900"/>
      <c r="C56" s="702" t="s">
        <v>23</v>
      </c>
      <c r="D56" s="703">
        <f>D61</f>
        <v>0</v>
      </c>
      <c r="E56" s="703">
        <f>E61</f>
        <v>0</v>
      </c>
      <c r="F56" s="703">
        <v>0</v>
      </c>
      <c r="G56" s="2113"/>
      <c r="H56" s="345">
        <f>H61</f>
        <v>0</v>
      </c>
      <c r="I56" s="703">
        <v>0</v>
      </c>
      <c r="J56" s="1876"/>
    </row>
    <row r="57" spans="1:10" ht="108" hidden="1" customHeight="1" x14ac:dyDescent="0.25">
      <c r="A57" s="736" t="s">
        <v>15</v>
      </c>
      <c r="B57" s="707" t="s">
        <v>357</v>
      </c>
      <c r="C57" s="708" t="s">
        <v>23</v>
      </c>
      <c r="D57" s="723">
        <v>0</v>
      </c>
      <c r="E57" s="501">
        <v>0</v>
      </c>
      <c r="F57" s="501">
        <v>0</v>
      </c>
      <c r="G57" s="734" t="s">
        <v>358</v>
      </c>
      <c r="H57" s="501">
        <f>E57</f>
        <v>0</v>
      </c>
      <c r="I57" s="501">
        <f>F57</f>
        <v>0</v>
      </c>
      <c r="J57" s="422" t="s">
        <v>355</v>
      </c>
    </row>
    <row r="58" spans="1:10" ht="118.5" customHeight="1" x14ac:dyDescent="0.25">
      <c r="A58" s="736" t="s">
        <v>78</v>
      </c>
      <c r="B58" s="707" t="s">
        <v>1200</v>
      </c>
      <c r="C58" s="708" t="s">
        <v>23</v>
      </c>
      <c r="D58" s="501">
        <v>0</v>
      </c>
      <c r="E58" s="501">
        <v>0</v>
      </c>
      <c r="F58" s="501">
        <v>0</v>
      </c>
      <c r="G58" s="734"/>
      <c r="H58" s="501">
        <v>0</v>
      </c>
      <c r="I58" s="501">
        <v>0</v>
      </c>
      <c r="J58" s="458" t="s">
        <v>1864</v>
      </c>
    </row>
    <row r="59" spans="1:10" ht="24" customHeight="1" x14ac:dyDescent="0.25">
      <c r="A59" s="2118" t="s">
        <v>79</v>
      </c>
      <c r="B59" s="2107" t="s">
        <v>1201</v>
      </c>
      <c r="C59" s="410" t="s">
        <v>18</v>
      </c>
      <c r="D59" s="501">
        <f>D60+D61</f>
        <v>0</v>
      </c>
      <c r="E59" s="501">
        <f>E60+E61</f>
        <v>0</v>
      </c>
      <c r="F59" s="501">
        <v>0</v>
      </c>
      <c r="G59" s="2115"/>
      <c r="H59" s="501">
        <f>H60+H61</f>
        <v>0</v>
      </c>
      <c r="I59" s="501">
        <v>0</v>
      </c>
      <c r="J59" s="1876" t="s">
        <v>1864</v>
      </c>
    </row>
    <row r="60" spans="1:10" ht="79.5" customHeight="1" x14ac:dyDescent="0.25">
      <c r="A60" s="2119"/>
      <c r="B60" s="2114"/>
      <c r="C60" s="410" t="s">
        <v>19</v>
      </c>
      <c r="D60" s="501">
        <v>0</v>
      </c>
      <c r="E60" s="501">
        <v>0</v>
      </c>
      <c r="F60" s="501">
        <v>0</v>
      </c>
      <c r="G60" s="2116"/>
      <c r="H60" s="501">
        <f>E60</f>
        <v>0</v>
      </c>
      <c r="I60" s="501">
        <f>F60</f>
        <v>0</v>
      </c>
      <c r="J60" s="2111"/>
    </row>
    <row r="61" spans="1:10" ht="95.25" customHeight="1" x14ac:dyDescent="0.25">
      <c r="A61" s="2119"/>
      <c r="B61" s="2114"/>
      <c r="C61" s="708" t="s">
        <v>23</v>
      </c>
      <c r="D61" s="501">
        <v>0</v>
      </c>
      <c r="E61" s="501">
        <v>0</v>
      </c>
      <c r="F61" s="501">
        <v>0</v>
      </c>
      <c r="G61" s="2116"/>
      <c r="H61" s="501">
        <f>E61</f>
        <v>0</v>
      </c>
      <c r="I61" s="501">
        <v>0</v>
      </c>
      <c r="J61" s="2111"/>
    </row>
    <row r="62" spans="1:10" ht="18.75" x14ac:dyDescent="0.25">
      <c r="A62" s="1907"/>
      <c r="B62" s="1907" t="s">
        <v>85</v>
      </c>
      <c r="C62" s="407" t="s">
        <v>18</v>
      </c>
      <c r="D62" s="703">
        <f>D63+D64</f>
        <v>183502.09999999998</v>
      </c>
      <c r="E62" s="703">
        <f>E63+E64</f>
        <v>183498.39999999997</v>
      </c>
      <c r="F62" s="703">
        <f t="shared" ref="F62:F68" si="8">E62/D62*100</f>
        <v>99.997983674301267</v>
      </c>
      <c r="G62" s="1917"/>
      <c r="H62" s="703">
        <f>H64+H63</f>
        <v>183498.39999999997</v>
      </c>
      <c r="I62" s="703">
        <f t="shared" ref="I62:I68" si="9">H62/D62*100</f>
        <v>99.997983674301267</v>
      </c>
      <c r="J62" s="2120"/>
    </row>
    <row r="63" spans="1:10" ht="75.75" customHeight="1" x14ac:dyDescent="0.25">
      <c r="A63" s="1908"/>
      <c r="B63" s="1908"/>
      <c r="C63" s="407" t="s">
        <v>19</v>
      </c>
      <c r="D63" s="703">
        <f>D55</f>
        <v>0</v>
      </c>
      <c r="E63" s="703">
        <f>E55</f>
        <v>0</v>
      </c>
      <c r="F63" s="703">
        <v>0</v>
      </c>
      <c r="G63" s="1918"/>
      <c r="H63" s="703">
        <f>H55</f>
        <v>0</v>
      </c>
      <c r="I63" s="703">
        <v>0</v>
      </c>
      <c r="J63" s="2121"/>
    </row>
    <row r="64" spans="1:10" ht="95.25" customHeight="1" x14ac:dyDescent="0.25">
      <c r="A64" s="1909"/>
      <c r="B64" s="1909"/>
      <c r="C64" s="702" t="s">
        <v>23</v>
      </c>
      <c r="D64" s="703">
        <f>D56+D44</f>
        <v>183502.09999999998</v>
      </c>
      <c r="E64" s="703">
        <f>E56+E44</f>
        <v>183498.39999999997</v>
      </c>
      <c r="F64" s="703">
        <f t="shared" si="8"/>
        <v>99.997983674301267</v>
      </c>
      <c r="G64" s="1919"/>
      <c r="H64" s="703">
        <f>E64</f>
        <v>183498.39999999997</v>
      </c>
      <c r="I64" s="703">
        <f t="shared" si="9"/>
        <v>99.997983674301267</v>
      </c>
      <c r="J64" s="2122"/>
    </row>
    <row r="65" spans="1:10" ht="21" customHeight="1" x14ac:dyDescent="0.25">
      <c r="A65" s="2117"/>
      <c r="B65" s="2117" t="s">
        <v>86</v>
      </c>
      <c r="C65" s="407" t="s">
        <v>18</v>
      </c>
      <c r="D65" s="703">
        <f>D66+D67+D68</f>
        <v>487664.19999999995</v>
      </c>
      <c r="E65" s="703">
        <f>E66+E67+E68</f>
        <v>487324.19999999995</v>
      </c>
      <c r="F65" s="703">
        <f t="shared" si="8"/>
        <v>99.930279893418458</v>
      </c>
      <c r="G65" s="2135"/>
      <c r="H65" s="345">
        <f>E65</f>
        <v>487324.19999999995</v>
      </c>
      <c r="I65" s="703">
        <f t="shared" si="9"/>
        <v>99.930279893418458</v>
      </c>
      <c r="J65" s="2102"/>
    </row>
    <row r="66" spans="1:10" ht="75.75" customHeight="1" x14ac:dyDescent="0.25">
      <c r="A66" s="2117"/>
      <c r="B66" s="2117"/>
      <c r="C66" s="407" t="s">
        <v>19</v>
      </c>
      <c r="D66" s="703">
        <f>D63</f>
        <v>0</v>
      </c>
      <c r="E66" s="703">
        <f>E63</f>
        <v>0</v>
      </c>
      <c r="F66" s="703">
        <v>0</v>
      </c>
      <c r="G66" s="2136"/>
      <c r="H66" s="703">
        <f>H63</f>
        <v>0</v>
      </c>
      <c r="I66" s="703">
        <v>0</v>
      </c>
      <c r="J66" s="2103"/>
    </row>
    <row r="67" spans="1:10" ht="93.75" x14ac:dyDescent="0.25">
      <c r="A67" s="2117"/>
      <c r="B67" s="2117"/>
      <c r="C67" s="702" t="s">
        <v>23</v>
      </c>
      <c r="D67" s="703">
        <f>D41+D64</f>
        <v>481864.19999999995</v>
      </c>
      <c r="E67" s="703">
        <f>E41+E64</f>
        <v>481524.19999999995</v>
      </c>
      <c r="F67" s="703">
        <f t="shared" si="8"/>
        <v>99.929440701342827</v>
      </c>
      <c r="G67" s="2136"/>
      <c r="H67" s="703">
        <f>H64+H41</f>
        <v>481524.19999999995</v>
      </c>
      <c r="I67" s="703">
        <f t="shared" si="9"/>
        <v>99.929440701342827</v>
      </c>
      <c r="J67" s="2104"/>
    </row>
    <row r="68" spans="1:10" ht="54.75" customHeight="1" x14ac:dyDescent="0.25">
      <c r="A68" s="2117"/>
      <c r="B68" s="2117"/>
      <c r="C68" s="702" t="s">
        <v>24</v>
      </c>
      <c r="D68" s="703">
        <f>D42</f>
        <v>5800</v>
      </c>
      <c r="E68" s="703">
        <f>E42</f>
        <v>5800</v>
      </c>
      <c r="F68" s="703">
        <f t="shared" si="8"/>
        <v>100</v>
      </c>
      <c r="G68" s="2137"/>
      <c r="H68" s="703">
        <f>E68</f>
        <v>5800</v>
      </c>
      <c r="I68" s="703">
        <f t="shared" si="9"/>
        <v>100</v>
      </c>
      <c r="J68" s="509"/>
    </row>
  </sheetData>
  <mergeCells count="43">
    <mergeCell ref="A65:A68"/>
    <mergeCell ref="B65:B68"/>
    <mergeCell ref="A59:A61"/>
    <mergeCell ref="J62:J64"/>
    <mergeCell ref="J10:J12"/>
    <mergeCell ref="A30:A31"/>
    <mergeCell ref="B30:B31"/>
    <mergeCell ref="C30:C31"/>
    <mergeCell ref="D30:D31"/>
    <mergeCell ref="E30:E31"/>
    <mergeCell ref="F30:F31"/>
    <mergeCell ref="G30:G31"/>
    <mergeCell ref="H30:H31"/>
    <mergeCell ref="I30:I31"/>
    <mergeCell ref="J30:J31"/>
    <mergeCell ref="G65:G68"/>
    <mergeCell ref="B54:B56"/>
    <mergeCell ref="G55:G56"/>
    <mergeCell ref="J55:J56"/>
    <mergeCell ref="B59:B61"/>
    <mergeCell ref="G59:G61"/>
    <mergeCell ref="A62:A64"/>
    <mergeCell ref="B62:B64"/>
    <mergeCell ref="G62:G64"/>
    <mergeCell ref="J65:J67"/>
    <mergeCell ref="A10:A12"/>
    <mergeCell ref="B10:B12"/>
    <mergeCell ref="A19:A21"/>
    <mergeCell ref="B19:B21"/>
    <mergeCell ref="G19:G21"/>
    <mergeCell ref="G10:G12"/>
    <mergeCell ref="J59:J61"/>
    <mergeCell ref="J19:J21"/>
    <mergeCell ref="A40:A42"/>
    <mergeCell ref="B40:B42"/>
    <mergeCell ref="A43:J43"/>
    <mergeCell ref="A54:A56"/>
    <mergeCell ref="A9:J9"/>
    <mergeCell ref="A2:J2"/>
    <mergeCell ref="A3:J3"/>
    <mergeCell ref="A4:J4"/>
    <mergeCell ref="A5:J5"/>
    <mergeCell ref="A6:J6"/>
  </mergeCells>
  <pageMargins left="0.78740157480314965" right="0.39370078740157483" top="0.78740157480314965" bottom="0.78740157480314965" header="0" footer="0.39370078740157483"/>
  <pageSetup paperSize="9" scale="62" firstPageNumber="89" fitToWidth="0" fitToHeight="0" orientation="landscape" useFirstPageNumber="1" r:id="rId1"/>
  <headerFooter alignWithMargins="0">
    <oddFooter>&amp;R&amp;"Times New Roman,обычный"&amp;14&amp;P</oddFooter>
  </headerFooter>
  <rowBreaks count="1" manualBreakCount="1">
    <brk id="6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A1:J31"/>
  <sheetViews>
    <sheetView topLeftCell="A19" zoomScale="63" zoomScaleNormal="63" workbookViewId="0">
      <selection activeCell="K28" sqref="K28"/>
    </sheetView>
  </sheetViews>
  <sheetFormatPr defaultRowHeight="18" x14ac:dyDescent="0.25"/>
  <cols>
    <col min="1" max="1" width="5.7109375" style="1" customWidth="1"/>
    <col min="2" max="2" width="77.28515625" style="236" customWidth="1"/>
    <col min="3" max="3" width="11.7109375" style="236" customWidth="1"/>
    <col min="4" max="6" width="15.7109375" style="236" customWidth="1"/>
    <col min="7" max="7" width="70.28515625" style="236" customWidth="1"/>
    <col min="8" max="8" width="19.85546875" style="236" hidden="1" customWidth="1"/>
    <col min="9" max="9" width="11.7109375" style="236" customWidth="1"/>
    <col min="10" max="10" width="45.5703125" style="236" customWidth="1"/>
    <col min="11" max="250" width="9.140625" style="236"/>
    <col min="251" max="251" width="5.7109375" style="236" customWidth="1"/>
    <col min="252" max="252" width="37.7109375" style="236" customWidth="1"/>
    <col min="253" max="253" width="15.7109375" style="236" customWidth="1"/>
    <col min="254" max="254" width="11.7109375" style="236" customWidth="1"/>
    <col min="255" max="257" width="15.7109375" style="236" customWidth="1"/>
    <col min="258" max="258" width="30.7109375" style="236" customWidth="1"/>
    <col min="259" max="259" width="13.7109375" style="236" customWidth="1"/>
    <col min="260" max="260" width="21.7109375" style="236" customWidth="1"/>
    <col min="261" max="261" width="15.7109375" style="236" customWidth="1"/>
    <col min="262" max="262" width="0" style="236" hidden="1" customWidth="1"/>
    <col min="263" max="263" width="15.7109375" style="236" customWidth="1"/>
    <col min="264" max="264" width="0" style="236" hidden="1" customWidth="1"/>
    <col min="265" max="265" width="11.7109375" style="236" customWidth="1"/>
    <col min="266" max="266" width="45.5703125" style="236" customWidth="1"/>
    <col min="267" max="506" width="9.140625" style="236"/>
    <col min="507" max="507" width="5.7109375" style="236" customWidth="1"/>
    <col min="508" max="508" width="37.7109375" style="236" customWidth="1"/>
    <col min="509" max="509" width="15.7109375" style="236" customWidth="1"/>
    <col min="510" max="510" width="11.7109375" style="236" customWidth="1"/>
    <col min="511" max="513" width="15.7109375" style="236" customWidth="1"/>
    <col min="514" max="514" width="30.7109375" style="236" customWidth="1"/>
    <col min="515" max="515" width="13.7109375" style="236" customWidth="1"/>
    <col min="516" max="516" width="21.7109375" style="236" customWidth="1"/>
    <col min="517" max="517" width="15.7109375" style="236" customWidth="1"/>
    <col min="518" max="518" width="0" style="236" hidden="1" customWidth="1"/>
    <col min="519" max="519" width="15.7109375" style="236" customWidth="1"/>
    <col min="520" max="520" width="0" style="236" hidden="1" customWidth="1"/>
    <col min="521" max="521" width="11.7109375" style="236" customWidth="1"/>
    <col min="522" max="522" width="45.5703125" style="236" customWidth="1"/>
    <col min="523" max="762" width="9.140625" style="236"/>
    <col min="763" max="763" width="5.7109375" style="236" customWidth="1"/>
    <col min="764" max="764" width="37.7109375" style="236" customWidth="1"/>
    <col min="765" max="765" width="15.7109375" style="236" customWidth="1"/>
    <col min="766" max="766" width="11.7109375" style="236" customWidth="1"/>
    <col min="767" max="769" width="15.7109375" style="236" customWidth="1"/>
    <col min="770" max="770" width="30.7109375" style="236" customWidth="1"/>
    <col min="771" max="771" width="13.7109375" style="236" customWidth="1"/>
    <col min="772" max="772" width="21.7109375" style="236" customWidth="1"/>
    <col min="773" max="773" width="15.7109375" style="236" customWidth="1"/>
    <col min="774" max="774" width="0" style="236" hidden="1" customWidth="1"/>
    <col min="775" max="775" width="15.7109375" style="236" customWidth="1"/>
    <col min="776" max="776" width="0" style="236" hidden="1" customWidth="1"/>
    <col min="777" max="777" width="11.7109375" style="236" customWidth="1"/>
    <col min="778" max="778" width="45.5703125" style="236" customWidth="1"/>
    <col min="779" max="1018" width="9.140625" style="236"/>
    <col min="1019" max="1019" width="5.7109375" style="236" customWidth="1"/>
    <col min="1020" max="1020" width="37.7109375" style="236" customWidth="1"/>
    <col min="1021" max="1021" width="15.7109375" style="236" customWidth="1"/>
    <col min="1022" max="1022" width="11.7109375" style="236" customWidth="1"/>
    <col min="1023" max="1025" width="15.7109375" style="236" customWidth="1"/>
    <col min="1026" max="1026" width="30.7109375" style="236" customWidth="1"/>
    <col min="1027" max="1027" width="13.7109375" style="236" customWidth="1"/>
    <col min="1028" max="1028" width="21.7109375" style="236" customWidth="1"/>
    <col min="1029" max="1029" width="15.7109375" style="236" customWidth="1"/>
    <col min="1030" max="1030" width="0" style="236" hidden="1" customWidth="1"/>
    <col min="1031" max="1031" width="15.7109375" style="236" customWidth="1"/>
    <col min="1032" max="1032" width="0" style="236" hidden="1" customWidth="1"/>
    <col min="1033" max="1033" width="11.7109375" style="236" customWidth="1"/>
    <col min="1034" max="1034" width="45.5703125" style="236" customWidth="1"/>
    <col min="1035" max="1274" width="9.140625" style="236"/>
    <col min="1275" max="1275" width="5.7109375" style="236" customWidth="1"/>
    <col min="1276" max="1276" width="37.7109375" style="236" customWidth="1"/>
    <col min="1277" max="1277" width="15.7109375" style="236" customWidth="1"/>
    <col min="1278" max="1278" width="11.7109375" style="236" customWidth="1"/>
    <col min="1279" max="1281" width="15.7109375" style="236" customWidth="1"/>
    <col min="1282" max="1282" width="30.7109375" style="236" customWidth="1"/>
    <col min="1283" max="1283" width="13.7109375" style="236" customWidth="1"/>
    <col min="1284" max="1284" width="21.7109375" style="236" customWidth="1"/>
    <col min="1285" max="1285" width="15.7109375" style="236" customWidth="1"/>
    <col min="1286" max="1286" width="0" style="236" hidden="1" customWidth="1"/>
    <col min="1287" max="1287" width="15.7109375" style="236" customWidth="1"/>
    <col min="1288" max="1288" width="0" style="236" hidden="1" customWidth="1"/>
    <col min="1289" max="1289" width="11.7109375" style="236" customWidth="1"/>
    <col min="1290" max="1290" width="45.5703125" style="236" customWidth="1"/>
    <col min="1291" max="1530" width="9.140625" style="236"/>
    <col min="1531" max="1531" width="5.7109375" style="236" customWidth="1"/>
    <col min="1532" max="1532" width="37.7109375" style="236" customWidth="1"/>
    <col min="1533" max="1533" width="15.7109375" style="236" customWidth="1"/>
    <col min="1534" max="1534" width="11.7109375" style="236" customWidth="1"/>
    <col min="1535" max="1537" width="15.7109375" style="236" customWidth="1"/>
    <col min="1538" max="1538" width="30.7109375" style="236" customWidth="1"/>
    <col min="1539" max="1539" width="13.7109375" style="236" customWidth="1"/>
    <col min="1540" max="1540" width="21.7109375" style="236" customWidth="1"/>
    <col min="1541" max="1541" width="15.7109375" style="236" customWidth="1"/>
    <col min="1542" max="1542" width="0" style="236" hidden="1" customWidth="1"/>
    <col min="1543" max="1543" width="15.7109375" style="236" customWidth="1"/>
    <col min="1544" max="1544" width="0" style="236" hidden="1" customWidth="1"/>
    <col min="1545" max="1545" width="11.7109375" style="236" customWidth="1"/>
    <col min="1546" max="1546" width="45.5703125" style="236" customWidth="1"/>
    <col min="1547" max="1786" width="9.140625" style="236"/>
    <col min="1787" max="1787" width="5.7109375" style="236" customWidth="1"/>
    <col min="1788" max="1788" width="37.7109375" style="236" customWidth="1"/>
    <col min="1789" max="1789" width="15.7109375" style="236" customWidth="1"/>
    <col min="1790" max="1790" width="11.7109375" style="236" customWidth="1"/>
    <col min="1791" max="1793" width="15.7109375" style="236" customWidth="1"/>
    <col min="1794" max="1794" width="30.7109375" style="236" customWidth="1"/>
    <col min="1795" max="1795" width="13.7109375" style="236" customWidth="1"/>
    <col min="1796" max="1796" width="21.7109375" style="236" customWidth="1"/>
    <col min="1797" max="1797" width="15.7109375" style="236" customWidth="1"/>
    <col min="1798" max="1798" width="0" style="236" hidden="1" customWidth="1"/>
    <col min="1799" max="1799" width="15.7109375" style="236" customWidth="1"/>
    <col min="1800" max="1800" width="0" style="236" hidden="1" customWidth="1"/>
    <col min="1801" max="1801" width="11.7109375" style="236" customWidth="1"/>
    <col min="1802" max="1802" width="45.5703125" style="236" customWidth="1"/>
    <col min="1803" max="2042" width="9.140625" style="236"/>
    <col min="2043" max="2043" width="5.7109375" style="236" customWidth="1"/>
    <col min="2044" max="2044" width="37.7109375" style="236" customWidth="1"/>
    <col min="2045" max="2045" width="15.7109375" style="236" customWidth="1"/>
    <col min="2046" max="2046" width="11.7109375" style="236" customWidth="1"/>
    <col min="2047" max="2049" width="15.7109375" style="236" customWidth="1"/>
    <col min="2050" max="2050" width="30.7109375" style="236" customWidth="1"/>
    <col min="2051" max="2051" width="13.7109375" style="236" customWidth="1"/>
    <col min="2052" max="2052" width="21.7109375" style="236" customWidth="1"/>
    <col min="2053" max="2053" width="15.7109375" style="236" customWidth="1"/>
    <col min="2054" max="2054" width="0" style="236" hidden="1" customWidth="1"/>
    <col min="2055" max="2055" width="15.7109375" style="236" customWidth="1"/>
    <col min="2056" max="2056" width="0" style="236" hidden="1" customWidth="1"/>
    <col min="2057" max="2057" width="11.7109375" style="236" customWidth="1"/>
    <col min="2058" max="2058" width="45.5703125" style="236" customWidth="1"/>
    <col min="2059" max="2298" width="9.140625" style="236"/>
    <col min="2299" max="2299" width="5.7109375" style="236" customWidth="1"/>
    <col min="2300" max="2300" width="37.7109375" style="236" customWidth="1"/>
    <col min="2301" max="2301" width="15.7109375" style="236" customWidth="1"/>
    <col min="2302" max="2302" width="11.7109375" style="236" customWidth="1"/>
    <col min="2303" max="2305" width="15.7109375" style="236" customWidth="1"/>
    <col min="2306" max="2306" width="30.7109375" style="236" customWidth="1"/>
    <col min="2307" max="2307" width="13.7109375" style="236" customWidth="1"/>
    <col min="2308" max="2308" width="21.7109375" style="236" customWidth="1"/>
    <col min="2309" max="2309" width="15.7109375" style="236" customWidth="1"/>
    <col min="2310" max="2310" width="0" style="236" hidden="1" customWidth="1"/>
    <col min="2311" max="2311" width="15.7109375" style="236" customWidth="1"/>
    <col min="2312" max="2312" width="0" style="236" hidden="1" customWidth="1"/>
    <col min="2313" max="2313" width="11.7109375" style="236" customWidth="1"/>
    <col min="2314" max="2314" width="45.5703125" style="236" customWidth="1"/>
    <col min="2315" max="2554" width="9.140625" style="236"/>
    <col min="2555" max="2555" width="5.7109375" style="236" customWidth="1"/>
    <col min="2556" max="2556" width="37.7109375" style="236" customWidth="1"/>
    <col min="2557" max="2557" width="15.7109375" style="236" customWidth="1"/>
    <col min="2558" max="2558" width="11.7109375" style="236" customWidth="1"/>
    <col min="2559" max="2561" width="15.7109375" style="236" customWidth="1"/>
    <col min="2562" max="2562" width="30.7109375" style="236" customWidth="1"/>
    <col min="2563" max="2563" width="13.7109375" style="236" customWidth="1"/>
    <col min="2564" max="2564" width="21.7109375" style="236" customWidth="1"/>
    <col min="2565" max="2565" width="15.7109375" style="236" customWidth="1"/>
    <col min="2566" max="2566" width="0" style="236" hidden="1" customWidth="1"/>
    <col min="2567" max="2567" width="15.7109375" style="236" customWidth="1"/>
    <col min="2568" max="2568" width="0" style="236" hidden="1" customWidth="1"/>
    <col min="2569" max="2569" width="11.7109375" style="236" customWidth="1"/>
    <col min="2570" max="2570" width="45.5703125" style="236" customWidth="1"/>
    <col min="2571" max="2810" width="9.140625" style="236"/>
    <col min="2811" max="2811" width="5.7109375" style="236" customWidth="1"/>
    <col min="2812" max="2812" width="37.7109375" style="236" customWidth="1"/>
    <col min="2813" max="2813" width="15.7109375" style="236" customWidth="1"/>
    <col min="2814" max="2814" width="11.7109375" style="236" customWidth="1"/>
    <col min="2815" max="2817" width="15.7109375" style="236" customWidth="1"/>
    <col min="2818" max="2818" width="30.7109375" style="236" customWidth="1"/>
    <col min="2819" max="2819" width="13.7109375" style="236" customWidth="1"/>
    <col min="2820" max="2820" width="21.7109375" style="236" customWidth="1"/>
    <col min="2821" max="2821" width="15.7109375" style="236" customWidth="1"/>
    <col min="2822" max="2822" width="0" style="236" hidden="1" customWidth="1"/>
    <col min="2823" max="2823" width="15.7109375" style="236" customWidth="1"/>
    <col min="2824" max="2824" width="0" style="236" hidden="1" customWidth="1"/>
    <col min="2825" max="2825" width="11.7109375" style="236" customWidth="1"/>
    <col min="2826" max="2826" width="45.5703125" style="236" customWidth="1"/>
    <col min="2827" max="3066" width="9.140625" style="236"/>
    <col min="3067" max="3067" width="5.7109375" style="236" customWidth="1"/>
    <col min="3068" max="3068" width="37.7109375" style="236" customWidth="1"/>
    <col min="3069" max="3069" width="15.7109375" style="236" customWidth="1"/>
    <col min="3070" max="3070" width="11.7109375" style="236" customWidth="1"/>
    <col min="3071" max="3073" width="15.7109375" style="236" customWidth="1"/>
    <col min="3074" max="3074" width="30.7109375" style="236" customWidth="1"/>
    <col min="3075" max="3075" width="13.7109375" style="236" customWidth="1"/>
    <col min="3076" max="3076" width="21.7109375" style="236" customWidth="1"/>
    <col min="3077" max="3077" width="15.7109375" style="236" customWidth="1"/>
    <col min="3078" max="3078" width="0" style="236" hidden="1" customWidth="1"/>
    <col min="3079" max="3079" width="15.7109375" style="236" customWidth="1"/>
    <col min="3080" max="3080" width="0" style="236" hidden="1" customWidth="1"/>
    <col min="3081" max="3081" width="11.7109375" style="236" customWidth="1"/>
    <col min="3082" max="3082" width="45.5703125" style="236" customWidth="1"/>
    <col min="3083" max="3322" width="9.140625" style="236"/>
    <col min="3323" max="3323" width="5.7109375" style="236" customWidth="1"/>
    <col min="3324" max="3324" width="37.7109375" style="236" customWidth="1"/>
    <col min="3325" max="3325" width="15.7109375" style="236" customWidth="1"/>
    <col min="3326" max="3326" width="11.7109375" style="236" customWidth="1"/>
    <col min="3327" max="3329" width="15.7109375" style="236" customWidth="1"/>
    <col min="3330" max="3330" width="30.7109375" style="236" customWidth="1"/>
    <col min="3331" max="3331" width="13.7109375" style="236" customWidth="1"/>
    <col min="3332" max="3332" width="21.7109375" style="236" customWidth="1"/>
    <col min="3333" max="3333" width="15.7109375" style="236" customWidth="1"/>
    <col min="3334" max="3334" width="0" style="236" hidden="1" customWidth="1"/>
    <col min="3335" max="3335" width="15.7109375" style="236" customWidth="1"/>
    <col min="3336" max="3336" width="0" style="236" hidden="1" customWidth="1"/>
    <col min="3337" max="3337" width="11.7109375" style="236" customWidth="1"/>
    <col min="3338" max="3338" width="45.5703125" style="236" customWidth="1"/>
    <col min="3339" max="3578" width="9.140625" style="236"/>
    <col min="3579" max="3579" width="5.7109375" style="236" customWidth="1"/>
    <col min="3580" max="3580" width="37.7109375" style="236" customWidth="1"/>
    <col min="3581" max="3581" width="15.7109375" style="236" customWidth="1"/>
    <col min="3582" max="3582" width="11.7109375" style="236" customWidth="1"/>
    <col min="3583" max="3585" width="15.7109375" style="236" customWidth="1"/>
    <col min="3586" max="3586" width="30.7109375" style="236" customWidth="1"/>
    <col min="3587" max="3587" width="13.7109375" style="236" customWidth="1"/>
    <col min="3588" max="3588" width="21.7109375" style="236" customWidth="1"/>
    <col min="3589" max="3589" width="15.7109375" style="236" customWidth="1"/>
    <col min="3590" max="3590" width="0" style="236" hidden="1" customWidth="1"/>
    <col min="3591" max="3591" width="15.7109375" style="236" customWidth="1"/>
    <col min="3592" max="3592" width="0" style="236" hidden="1" customWidth="1"/>
    <col min="3593" max="3593" width="11.7109375" style="236" customWidth="1"/>
    <col min="3594" max="3594" width="45.5703125" style="236" customWidth="1"/>
    <col min="3595" max="3834" width="9.140625" style="236"/>
    <col min="3835" max="3835" width="5.7109375" style="236" customWidth="1"/>
    <col min="3836" max="3836" width="37.7109375" style="236" customWidth="1"/>
    <col min="3837" max="3837" width="15.7109375" style="236" customWidth="1"/>
    <col min="3838" max="3838" width="11.7109375" style="236" customWidth="1"/>
    <col min="3839" max="3841" width="15.7109375" style="236" customWidth="1"/>
    <col min="3842" max="3842" width="30.7109375" style="236" customWidth="1"/>
    <col min="3843" max="3843" width="13.7109375" style="236" customWidth="1"/>
    <col min="3844" max="3844" width="21.7109375" style="236" customWidth="1"/>
    <col min="3845" max="3845" width="15.7109375" style="236" customWidth="1"/>
    <col min="3846" max="3846" width="0" style="236" hidden="1" customWidth="1"/>
    <col min="3847" max="3847" width="15.7109375" style="236" customWidth="1"/>
    <col min="3848" max="3848" width="0" style="236" hidden="1" customWidth="1"/>
    <col min="3849" max="3849" width="11.7109375" style="236" customWidth="1"/>
    <col min="3850" max="3850" width="45.5703125" style="236" customWidth="1"/>
    <col min="3851" max="4090" width="9.140625" style="236"/>
    <col min="4091" max="4091" width="5.7109375" style="236" customWidth="1"/>
    <col min="4092" max="4092" width="37.7109375" style="236" customWidth="1"/>
    <col min="4093" max="4093" width="15.7109375" style="236" customWidth="1"/>
    <col min="4094" max="4094" width="11.7109375" style="236" customWidth="1"/>
    <col min="4095" max="4097" width="15.7109375" style="236" customWidth="1"/>
    <col min="4098" max="4098" width="30.7109375" style="236" customWidth="1"/>
    <col min="4099" max="4099" width="13.7109375" style="236" customWidth="1"/>
    <col min="4100" max="4100" width="21.7109375" style="236" customWidth="1"/>
    <col min="4101" max="4101" width="15.7109375" style="236" customWidth="1"/>
    <col min="4102" max="4102" width="0" style="236" hidden="1" customWidth="1"/>
    <col min="4103" max="4103" width="15.7109375" style="236" customWidth="1"/>
    <col min="4104" max="4104" width="0" style="236" hidden="1" customWidth="1"/>
    <col min="4105" max="4105" width="11.7109375" style="236" customWidth="1"/>
    <col min="4106" max="4106" width="45.5703125" style="236" customWidth="1"/>
    <col min="4107" max="4346" width="9.140625" style="236"/>
    <col min="4347" max="4347" width="5.7109375" style="236" customWidth="1"/>
    <col min="4348" max="4348" width="37.7109375" style="236" customWidth="1"/>
    <col min="4349" max="4349" width="15.7109375" style="236" customWidth="1"/>
    <col min="4350" max="4350" width="11.7109375" style="236" customWidth="1"/>
    <col min="4351" max="4353" width="15.7109375" style="236" customWidth="1"/>
    <col min="4354" max="4354" width="30.7109375" style="236" customWidth="1"/>
    <col min="4355" max="4355" width="13.7109375" style="236" customWidth="1"/>
    <col min="4356" max="4356" width="21.7109375" style="236" customWidth="1"/>
    <col min="4357" max="4357" width="15.7109375" style="236" customWidth="1"/>
    <col min="4358" max="4358" width="0" style="236" hidden="1" customWidth="1"/>
    <col min="4359" max="4359" width="15.7109375" style="236" customWidth="1"/>
    <col min="4360" max="4360" width="0" style="236" hidden="1" customWidth="1"/>
    <col min="4361" max="4361" width="11.7109375" style="236" customWidth="1"/>
    <col min="4362" max="4362" width="45.5703125" style="236" customWidth="1"/>
    <col min="4363" max="4602" width="9.140625" style="236"/>
    <col min="4603" max="4603" width="5.7109375" style="236" customWidth="1"/>
    <col min="4604" max="4604" width="37.7109375" style="236" customWidth="1"/>
    <col min="4605" max="4605" width="15.7109375" style="236" customWidth="1"/>
    <col min="4606" max="4606" width="11.7109375" style="236" customWidth="1"/>
    <col min="4607" max="4609" width="15.7109375" style="236" customWidth="1"/>
    <col min="4610" max="4610" width="30.7109375" style="236" customWidth="1"/>
    <col min="4611" max="4611" width="13.7109375" style="236" customWidth="1"/>
    <col min="4612" max="4612" width="21.7109375" style="236" customWidth="1"/>
    <col min="4613" max="4613" width="15.7109375" style="236" customWidth="1"/>
    <col min="4614" max="4614" width="0" style="236" hidden="1" customWidth="1"/>
    <col min="4615" max="4615" width="15.7109375" style="236" customWidth="1"/>
    <col min="4616" max="4616" width="0" style="236" hidden="1" customWidth="1"/>
    <col min="4617" max="4617" width="11.7109375" style="236" customWidth="1"/>
    <col min="4618" max="4618" width="45.5703125" style="236" customWidth="1"/>
    <col min="4619" max="4858" width="9.140625" style="236"/>
    <col min="4859" max="4859" width="5.7109375" style="236" customWidth="1"/>
    <col min="4860" max="4860" width="37.7109375" style="236" customWidth="1"/>
    <col min="4861" max="4861" width="15.7109375" style="236" customWidth="1"/>
    <col min="4862" max="4862" width="11.7109375" style="236" customWidth="1"/>
    <col min="4863" max="4865" width="15.7109375" style="236" customWidth="1"/>
    <col min="4866" max="4866" width="30.7109375" style="236" customWidth="1"/>
    <col min="4867" max="4867" width="13.7109375" style="236" customWidth="1"/>
    <col min="4868" max="4868" width="21.7109375" style="236" customWidth="1"/>
    <col min="4869" max="4869" width="15.7109375" style="236" customWidth="1"/>
    <col min="4870" max="4870" width="0" style="236" hidden="1" customWidth="1"/>
    <col min="4871" max="4871" width="15.7109375" style="236" customWidth="1"/>
    <col min="4872" max="4872" width="0" style="236" hidden="1" customWidth="1"/>
    <col min="4873" max="4873" width="11.7109375" style="236" customWidth="1"/>
    <col min="4874" max="4874" width="45.5703125" style="236" customWidth="1"/>
    <col min="4875" max="5114" width="9.140625" style="236"/>
    <col min="5115" max="5115" width="5.7109375" style="236" customWidth="1"/>
    <col min="5116" max="5116" width="37.7109375" style="236" customWidth="1"/>
    <col min="5117" max="5117" width="15.7109375" style="236" customWidth="1"/>
    <col min="5118" max="5118" width="11.7109375" style="236" customWidth="1"/>
    <col min="5119" max="5121" width="15.7109375" style="236" customWidth="1"/>
    <col min="5122" max="5122" width="30.7109375" style="236" customWidth="1"/>
    <col min="5123" max="5123" width="13.7109375" style="236" customWidth="1"/>
    <col min="5124" max="5124" width="21.7109375" style="236" customWidth="1"/>
    <col min="5125" max="5125" width="15.7109375" style="236" customWidth="1"/>
    <col min="5126" max="5126" width="0" style="236" hidden="1" customWidth="1"/>
    <col min="5127" max="5127" width="15.7109375" style="236" customWidth="1"/>
    <col min="5128" max="5128" width="0" style="236" hidden="1" customWidth="1"/>
    <col min="5129" max="5129" width="11.7109375" style="236" customWidth="1"/>
    <col min="5130" max="5130" width="45.5703125" style="236" customWidth="1"/>
    <col min="5131" max="5370" width="9.140625" style="236"/>
    <col min="5371" max="5371" width="5.7109375" style="236" customWidth="1"/>
    <col min="5372" max="5372" width="37.7109375" style="236" customWidth="1"/>
    <col min="5373" max="5373" width="15.7109375" style="236" customWidth="1"/>
    <col min="5374" max="5374" width="11.7109375" style="236" customWidth="1"/>
    <col min="5375" max="5377" width="15.7109375" style="236" customWidth="1"/>
    <col min="5378" max="5378" width="30.7109375" style="236" customWidth="1"/>
    <col min="5379" max="5379" width="13.7109375" style="236" customWidth="1"/>
    <col min="5380" max="5380" width="21.7109375" style="236" customWidth="1"/>
    <col min="5381" max="5381" width="15.7109375" style="236" customWidth="1"/>
    <col min="5382" max="5382" width="0" style="236" hidden="1" customWidth="1"/>
    <col min="5383" max="5383" width="15.7109375" style="236" customWidth="1"/>
    <col min="5384" max="5384" width="0" style="236" hidden="1" customWidth="1"/>
    <col min="5385" max="5385" width="11.7109375" style="236" customWidth="1"/>
    <col min="5386" max="5386" width="45.5703125" style="236" customWidth="1"/>
    <col min="5387" max="5626" width="9.140625" style="236"/>
    <col min="5627" max="5627" width="5.7109375" style="236" customWidth="1"/>
    <col min="5628" max="5628" width="37.7109375" style="236" customWidth="1"/>
    <col min="5629" max="5629" width="15.7109375" style="236" customWidth="1"/>
    <col min="5630" max="5630" width="11.7109375" style="236" customWidth="1"/>
    <col min="5631" max="5633" width="15.7109375" style="236" customWidth="1"/>
    <col min="5634" max="5634" width="30.7109375" style="236" customWidth="1"/>
    <col min="5635" max="5635" width="13.7109375" style="236" customWidth="1"/>
    <col min="5636" max="5636" width="21.7109375" style="236" customWidth="1"/>
    <col min="5637" max="5637" width="15.7109375" style="236" customWidth="1"/>
    <col min="5638" max="5638" width="0" style="236" hidden="1" customWidth="1"/>
    <col min="5639" max="5639" width="15.7109375" style="236" customWidth="1"/>
    <col min="5640" max="5640" width="0" style="236" hidden="1" customWidth="1"/>
    <col min="5641" max="5641" width="11.7109375" style="236" customWidth="1"/>
    <col min="5642" max="5642" width="45.5703125" style="236" customWidth="1"/>
    <col min="5643" max="5882" width="9.140625" style="236"/>
    <col min="5883" max="5883" width="5.7109375" style="236" customWidth="1"/>
    <col min="5884" max="5884" width="37.7109375" style="236" customWidth="1"/>
    <col min="5885" max="5885" width="15.7109375" style="236" customWidth="1"/>
    <col min="5886" max="5886" width="11.7109375" style="236" customWidth="1"/>
    <col min="5887" max="5889" width="15.7109375" style="236" customWidth="1"/>
    <col min="5890" max="5890" width="30.7109375" style="236" customWidth="1"/>
    <col min="5891" max="5891" width="13.7109375" style="236" customWidth="1"/>
    <col min="5892" max="5892" width="21.7109375" style="236" customWidth="1"/>
    <col min="5893" max="5893" width="15.7109375" style="236" customWidth="1"/>
    <col min="5894" max="5894" width="0" style="236" hidden="1" customWidth="1"/>
    <col min="5895" max="5895" width="15.7109375" style="236" customWidth="1"/>
    <col min="5896" max="5896" width="0" style="236" hidden="1" customWidth="1"/>
    <col min="5897" max="5897" width="11.7109375" style="236" customWidth="1"/>
    <col min="5898" max="5898" width="45.5703125" style="236" customWidth="1"/>
    <col min="5899" max="6138" width="9.140625" style="236"/>
    <col min="6139" max="6139" width="5.7109375" style="236" customWidth="1"/>
    <col min="6140" max="6140" width="37.7109375" style="236" customWidth="1"/>
    <col min="6141" max="6141" width="15.7109375" style="236" customWidth="1"/>
    <col min="6142" max="6142" width="11.7109375" style="236" customWidth="1"/>
    <col min="6143" max="6145" width="15.7109375" style="236" customWidth="1"/>
    <col min="6146" max="6146" width="30.7109375" style="236" customWidth="1"/>
    <col min="6147" max="6147" width="13.7109375" style="236" customWidth="1"/>
    <col min="6148" max="6148" width="21.7109375" style="236" customWidth="1"/>
    <col min="6149" max="6149" width="15.7109375" style="236" customWidth="1"/>
    <col min="6150" max="6150" width="0" style="236" hidden="1" customWidth="1"/>
    <col min="6151" max="6151" width="15.7109375" style="236" customWidth="1"/>
    <col min="6152" max="6152" width="0" style="236" hidden="1" customWidth="1"/>
    <col min="6153" max="6153" width="11.7109375" style="236" customWidth="1"/>
    <col min="6154" max="6154" width="45.5703125" style="236" customWidth="1"/>
    <col min="6155" max="6394" width="9.140625" style="236"/>
    <col min="6395" max="6395" width="5.7109375" style="236" customWidth="1"/>
    <col min="6396" max="6396" width="37.7109375" style="236" customWidth="1"/>
    <col min="6397" max="6397" width="15.7109375" style="236" customWidth="1"/>
    <col min="6398" max="6398" width="11.7109375" style="236" customWidth="1"/>
    <col min="6399" max="6401" width="15.7109375" style="236" customWidth="1"/>
    <col min="6402" max="6402" width="30.7109375" style="236" customWidth="1"/>
    <col min="6403" max="6403" width="13.7109375" style="236" customWidth="1"/>
    <col min="6404" max="6404" width="21.7109375" style="236" customWidth="1"/>
    <col min="6405" max="6405" width="15.7109375" style="236" customWidth="1"/>
    <col min="6406" max="6406" width="0" style="236" hidden="1" customWidth="1"/>
    <col min="6407" max="6407" width="15.7109375" style="236" customWidth="1"/>
    <col min="6408" max="6408" width="0" style="236" hidden="1" customWidth="1"/>
    <col min="6409" max="6409" width="11.7109375" style="236" customWidth="1"/>
    <col min="6410" max="6410" width="45.5703125" style="236" customWidth="1"/>
    <col min="6411" max="6650" width="9.140625" style="236"/>
    <col min="6651" max="6651" width="5.7109375" style="236" customWidth="1"/>
    <col min="6652" max="6652" width="37.7109375" style="236" customWidth="1"/>
    <col min="6653" max="6653" width="15.7109375" style="236" customWidth="1"/>
    <col min="6654" max="6654" width="11.7109375" style="236" customWidth="1"/>
    <col min="6655" max="6657" width="15.7109375" style="236" customWidth="1"/>
    <col min="6658" max="6658" width="30.7109375" style="236" customWidth="1"/>
    <col min="6659" max="6659" width="13.7109375" style="236" customWidth="1"/>
    <col min="6660" max="6660" width="21.7109375" style="236" customWidth="1"/>
    <col min="6661" max="6661" width="15.7109375" style="236" customWidth="1"/>
    <col min="6662" max="6662" width="0" style="236" hidden="1" customWidth="1"/>
    <col min="6663" max="6663" width="15.7109375" style="236" customWidth="1"/>
    <col min="6664" max="6664" width="0" style="236" hidden="1" customWidth="1"/>
    <col min="6665" max="6665" width="11.7109375" style="236" customWidth="1"/>
    <col min="6666" max="6666" width="45.5703125" style="236" customWidth="1"/>
    <col min="6667" max="6906" width="9.140625" style="236"/>
    <col min="6907" max="6907" width="5.7109375" style="236" customWidth="1"/>
    <col min="6908" max="6908" width="37.7109375" style="236" customWidth="1"/>
    <col min="6909" max="6909" width="15.7109375" style="236" customWidth="1"/>
    <col min="6910" max="6910" width="11.7109375" style="236" customWidth="1"/>
    <col min="6911" max="6913" width="15.7109375" style="236" customWidth="1"/>
    <col min="6914" max="6914" width="30.7109375" style="236" customWidth="1"/>
    <col min="6915" max="6915" width="13.7109375" style="236" customWidth="1"/>
    <col min="6916" max="6916" width="21.7109375" style="236" customWidth="1"/>
    <col min="6917" max="6917" width="15.7109375" style="236" customWidth="1"/>
    <col min="6918" max="6918" width="0" style="236" hidden="1" customWidth="1"/>
    <col min="6919" max="6919" width="15.7109375" style="236" customWidth="1"/>
    <col min="6920" max="6920" width="0" style="236" hidden="1" customWidth="1"/>
    <col min="6921" max="6921" width="11.7109375" style="236" customWidth="1"/>
    <col min="6922" max="6922" width="45.5703125" style="236" customWidth="1"/>
    <col min="6923" max="7162" width="9.140625" style="236"/>
    <col min="7163" max="7163" width="5.7109375" style="236" customWidth="1"/>
    <col min="7164" max="7164" width="37.7109375" style="236" customWidth="1"/>
    <col min="7165" max="7165" width="15.7109375" style="236" customWidth="1"/>
    <col min="7166" max="7166" width="11.7109375" style="236" customWidth="1"/>
    <col min="7167" max="7169" width="15.7109375" style="236" customWidth="1"/>
    <col min="7170" max="7170" width="30.7109375" style="236" customWidth="1"/>
    <col min="7171" max="7171" width="13.7109375" style="236" customWidth="1"/>
    <col min="7172" max="7172" width="21.7109375" style="236" customWidth="1"/>
    <col min="7173" max="7173" width="15.7109375" style="236" customWidth="1"/>
    <col min="7174" max="7174" width="0" style="236" hidden="1" customWidth="1"/>
    <col min="7175" max="7175" width="15.7109375" style="236" customWidth="1"/>
    <col min="7176" max="7176" width="0" style="236" hidden="1" customWidth="1"/>
    <col min="7177" max="7177" width="11.7109375" style="236" customWidth="1"/>
    <col min="7178" max="7178" width="45.5703125" style="236" customWidth="1"/>
    <col min="7179" max="7418" width="9.140625" style="236"/>
    <col min="7419" max="7419" width="5.7109375" style="236" customWidth="1"/>
    <col min="7420" max="7420" width="37.7109375" style="236" customWidth="1"/>
    <col min="7421" max="7421" width="15.7109375" style="236" customWidth="1"/>
    <col min="7422" max="7422" width="11.7109375" style="236" customWidth="1"/>
    <col min="7423" max="7425" width="15.7109375" style="236" customWidth="1"/>
    <col min="7426" max="7426" width="30.7109375" style="236" customWidth="1"/>
    <col min="7427" max="7427" width="13.7109375" style="236" customWidth="1"/>
    <col min="7428" max="7428" width="21.7109375" style="236" customWidth="1"/>
    <col min="7429" max="7429" width="15.7109375" style="236" customWidth="1"/>
    <col min="7430" max="7430" width="0" style="236" hidden="1" customWidth="1"/>
    <col min="7431" max="7431" width="15.7109375" style="236" customWidth="1"/>
    <col min="7432" max="7432" width="0" style="236" hidden="1" customWidth="1"/>
    <col min="7433" max="7433" width="11.7109375" style="236" customWidth="1"/>
    <col min="7434" max="7434" width="45.5703125" style="236" customWidth="1"/>
    <col min="7435" max="7674" width="9.140625" style="236"/>
    <col min="7675" max="7675" width="5.7109375" style="236" customWidth="1"/>
    <col min="7676" max="7676" width="37.7109375" style="236" customWidth="1"/>
    <col min="7677" max="7677" width="15.7109375" style="236" customWidth="1"/>
    <col min="7678" max="7678" width="11.7109375" style="236" customWidth="1"/>
    <col min="7679" max="7681" width="15.7109375" style="236" customWidth="1"/>
    <col min="7682" max="7682" width="30.7109375" style="236" customWidth="1"/>
    <col min="7683" max="7683" width="13.7109375" style="236" customWidth="1"/>
    <col min="7684" max="7684" width="21.7109375" style="236" customWidth="1"/>
    <col min="7685" max="7685" width="15.7109375" style="236" customWidth="1"/>
    <col min="7686" max="7686" width="0" style="236" hidden="1" customWidth="1"/>
    <col min="7687" max="7687" width="15.7109375" style="236" customWidth="1"/>
    <col min="7688" max="7688" width="0" style="236" hidden="1" customWidth="1"/>
    <col min="7689" max="7689" width="11.7109375" style="236" customWidth="1"/>
    <col min="7690" max="7690" width="45.5703125" style="236" customWidth="1"/>
    <col min="7691" max="7930" width="9.140625" style="236"/>
    <col min="7931" max="7931" width="5.7109375" style="236" customWidth="1"/>
    <col min="7932" max="7932" width="37.7109375" style="236" customWidth="1"/>
    <col min="7933" max="7933" width="15.7109375" style="236" customWidth="1"/>
    <col min="7934" max="7934" width="11.7109375" style="236" customWidth="1"/>
    <col min="7935" max="7937" width="15.7109375" style="236" customWidth="1"/>
    <col min="7938" max="7938" width="30.7109375" style="236" customWidth="1"/>
    <col min="7939" max="7939" width="13.7109375" style="236" customWidth="1"/>
    <col min="7940" max="7940" width="21.7109375" style="236" customWidth="1"/>
    <col min="7941" max="7941" width="15.7109375" style="236" customWidth="1"/>
    <col min="7942" max="7942" width="0" style="236" hidden="1" customWidth="1"/>
    <col min="7943" max="7943" width="15.7109375" style="236" customWidth="1"/>
    <col min="7944" max="7944" width="0" style="236" hidden="1" customWidth="1"/>
    <col min="7945" max="7945" width="11.7109375" style="236" customWidth="1"/>
    <col min="7946" max="7946" width="45.5703125" style="236" customWidth="1"/>
    <col min="7947" max="8186" width="9.140625" style="236"/>
    <col min="8187" max="8187" width="5.7109375" style="236" customWidth="1"/>
    <col min="8188" max="8188" width="37.7109375" style="236" customWidth="1"/>
    <col min="8189" max="8189" width="15.7109375" style="236" customWidth="1"/>
    <col min="8190" max="8190" width="11.7109375" style="236" customWidth="1"/>
    <col min="8191" max="8193" width="15.7109375" style="236" customWidth="1"/>
    <col min="8194" max="8194" width="30.7109375" style="236" customWidth="1"/>
    <col min="8195" max="8195" width="13.7109375" style="236" customWidth="1"/>
    <col min="8196" max="8196" width="21.7109375" style="236" customWidth="1"/>
    <col min="8197" max="8197" width="15.7109375" style="236" customWidth="1"/>
    <col min="8198" max="8198" width="0" style="236" hidden="1" customWidth="1"/>
    <col min="8199" max="8199" width="15.7109375" style="236" customWidth="1"/>
    <col min="8200" max="8200" width="0" style="236" hidden="1" customWidth="1"/>
    <col min="8201" max="8201" width="11.7109375" style="236" customWidth="1"/>
    <col min="8202" max="8202" width="45.5703125" style="236" customWidth="1"/>
    <col min="8203" max="8442" width="9.140625" style="236"/>
    <col min="8443" max="8443" width="5.7109375" style="236" customWidth="1"/>
    <col min="8444" max="8444" width="37.7109375" style="236" customWidth="1"/>
    <col min="8445" max="8445" width="15.7109375" style="236" customWidth="1"/>
    <col min="8446" max="8446" width="11.7109375" style="236" customWidth="1"/>
    <col min="8447" max="8449" width="15.7109375" style="236" customWidth="1"/>
    <col min="8450" max="8450" width="30.7109375" style="236" customWidth="1"/>
    <col min="8451" max="8451" width="13.7109375" style="236" customWidth="1"/>
    <col min="8452" max="8452" width="21.7109375" style="236" customWidth="1"/>
    <col min="8453" max="8453" width="15.7109375" style="236" customWidth="1"/>
    <col min="8454" max="8454" width="0" style="236" hidden="1" customWidth="1"/>
    <col min="8455" max="8455" width="15.7109375" style="236" customWidth="1"/>
    <col min="8456" max="8456" width="0" style="236" hidden="1" customWidth="1"/>
    <col min="8457" max="8457" width="11.7109375" style="236" customWidth="1"/>
    <col min="8458" max="8458" width="45.5703125" style="236" customWidth="1"/>
    <col min="8459" max="8698" width="9.140625" style="236"/>
    <col min="8699" max="8699" width="5.7109375" style="236" customWidth="1"/>
    <col min="8700" max="8700" width="37.7109375" style="236" customWidth="1"/>
    <col min="8701" max="8701" width="15.7109375" style="236" customWidth="1"/>
    <col min="8702" max="8702" width="11.7109375" style="236" customWidth="1"/>
    <col min="8703" max="8705" width="15.7109375" style="236" customWidth="1"/>
    <col min="8706" max="8706" width="30.7109375" style="236" customWidth="1"/>
    <col min="8707" max="8707" width="13.7109375" style="236" customWidth="1"/>
    <col min="8708" max="8708" width="21.7109375" style="236" customWidth="1"/>
    <col min="8709" max="8709" width="15.7109375" style="236" customWidth="1"/>
    <col min="8710" max="8710" width="0" style="236" hidden="1" customWidth="1"/>
    <col min="8711" max="8711" width="15.7109375" style="236" customWidth="1"/>
    <col min="8712" max="8712" width="0" style="236" hidden="1" customWidth="1"/>
    <col min="8713" max="8713" width="11.7109375" style="236" customWidth="1"/>
    <col min="8714" max="8714" width="45.5703125" style="236" customWidth="1"/>
    <col min="8715" max="8954" width="9.140625" style="236"/>
    <col min="8955" max="8955" width="5.7109375" style="236" customWidth="1"/>
    <col min="8956" max="8956" width="37.7109375" style="236" customWidth="1"/>
    <col min="8957" max="8957" width="15.7109375" style="236" customWidth="1"/>
    <col min="8958" max="8958" width="11.7109375" style="236" customWidth="1"/>
    <col min="8959" max="8961" width="15.7109375" style="236" customWidth="1"/>
    <col min="8962" max="8962" width="30.7109375" style="236" customWidth="1"/>
    <col min="8963" max="8963" width="13.7109375" style="236" customWidth="1"/>
    <col min="8964" max="8964" width="21.7109375" style="236" customWidth="1"/>
    <col min="8965" max="8965" width="15.7109375" style="236" customWidth="1"/>
    <col min="8966" max="8966" width="0" style="236" hidden="1" customWidth="1"/>
    <col min="8967" max="8967" width="15.7109375" style="236" customWidth="1"/>
    <col min="8968" max="8968" width="0" style="236" hidden="1" customWidth="1"/>
    <col min="8969" max="8969" width="11.7109375" style="236" customWidth="1"/>
    <col min="8970" max="8970" width="45.5703125" style="236" customWidth="1"/>
    <col min="8971" max="9210" width="9.140625" style="236"/>
    <col min="9211" max="9211" width="5.7109375" style="236" customWidth="1"/>
    <col min="9212" max="9212" width="37.7109375" style="236" customWidth="1"/>
    <col min="9213" max="9213" width="15.7109375" style="236" customWidth="1"/>
    <col min="9214" max="9214" width="11.7109375" style="236" customWidth="1"/>
    <col min="9215" max="9217" width="15.7109375" style="236" customWidth="1"/>
    <col min="9218" max="9218" width="30.7109375" style="236" customWidth="1"/>
    <col min="9219" max="9219" width="13.7109375" style="236" customWidth="1"/>
    <col min="9220" max="9220" width="21.7109375" style="236" customWidth="1"/>
    <col min="9221" max="9221" width="15.7109375" style="236" customWidth="1"/>
    <col min="9222" max="9222" width="0" style="236" hidden="1" customWidth="1"/>
    <col min="9223" max="9223" width="15.7109375" style="236" customWidth="1"/>
    <col min="9224" max="9224" width="0" style="236" hidden="1" customWidth="1"/>
    <col min="9225" max="9225" width="11.7109375" style="236" customWidth="1"/>
    <col min="9226" max="9226" width="45.5703125" style="236" customWidth="1"/>
    <col min="9227" max="9466" width="9.140625" style="236"/>
    <col min="9467" max="9467" width="5.7109375" style="236" customWidth="1"/>
    <col min="9468" max="9468" width="37.7109375" style="236" customWidth="1"/>
    <col min="9469" max="9469" width="15.7109375" style="236" customWidth="1"/>
    <col min="9470" max="9470" width="11.7109375" style="236" customWidth="1"/>
    <col min="9471" max="9473" width="15.7109375" style="236" customWidth="1"/>
    <col min="9474" max="9474" width="30.7109375" style="236" customWidth="1"/>
    <col min="9475" max="9475" width="13.7109375" style="236" customWidth="1"/>
    <col min="9476" max="9476" width="21.7109375" style="236" customWidth="1"/>
    <col min="9477" max="9477" width="15.7109375" style="236" customWidth="1"/>
    <col min="9478" max="9478" width="0" style="236" hidden="1" customWidth="1"/>
    <col min="9479" max="9479" width="15.7109375" style="236" customWidth="1"/>
    <col min="9480" max="9480" width="0" style="236" hidden="1" customWidth="1"/>
    <col min="9481" max="9481" width="11.7109375" style="236" customWidth="1"/>
    <col min="9482" max="9482" width="45.5703125" style="236" customWidth="1"/>
    <col min="9483" max="9722" width="9.140625" style="236"/>
    <col min="9723" max="9723" width="5.7109375" style="236" customWidth="1"/>
    <col min="9724" max="9724" width="37.7109375" style="236" customWidth="1"/>
    <col min="9725" max="9725" width="15.7109375" style="236" customWidth="1"/>
    <col min="9726" max="9726" width="11.7109375" style="236" customWidth="1"/>
    <col min="9727" max="9729" width="15.7109375" style="236" customWidth="1"/>
    <col min="9730" max="9730" width="30.7109375" style="236" customWidth="1"/>
    <col min="9731" max="9731" width="13.7109375" style="236" customWidth="1"/>
    <col min="9732" max="9732" width="21.7109375" style="236" customWidth="1"/>
    <col min="9733" max="9733" width="15.7109375" style="236" customWidth="1"/>
    <col min="9734" max="9734" width="0" style="236" hidden="1" customWidth="1"/>
    <col min="9735" max="9735" width="15.7109375" style="236" customWidth="1"/>
    <col min="9736" max="9736" width="0" style="236" hidden="1" customWidth="1"/>
    <col min="9737" max="9737" width="11.7109375" style="236" customWidth="1"/>
    <col min="9738" max="9738" width="45.5703125" style="236" customWidth="1"/>
    <col min="9739" max="9978" width="9.140625" style="236"/>
    <col min="9979" max="9979" width="5.7109375" style="236" customWidth="1"/>
    <col min="9980" max="9980" width="37.7109375" style="236" customWidth="1"/>
    <col min="9981" max="9981" width="15.7109375" style="236" customWidth="1"/>
    <col min="9982" max="9982" width="11.7109375" style="236" customWidth="1"/>
    <col min="9983" max="9985" width="15.7109375" style="236" customWidth="1"/>
    <col min="9986" max="9986" width="30.7109375" style="236" customWidth="1"/>
    <col min="9987" max="9987" width="13.7109375" style="236" customWidth="1"/>
    <col min="9988" max="9988" width="21.7109375" style="236" customWidth="1"/>
    <col min="9989" max="9989" width="15.7109375" style="236" customWidth="1"/>
    <col min="9990" max="9990" width="0" style="236" hidden="1" customWidth="1"/>
    <col min="9991" max="9991" width="15.7109375" style="236" customWidth="1"/>
    <col min="9992" max="9992" width="0" style="236" hidden="1" customWidth="1"/>
    <col min="9993" max="9993" width="11.7109375" style="236" customWidth="1"/>
    <col min="9994" max="9994" width="45.5703125" style="236" customWidth="1"/>
    <col min="9995" max="10234" width="9.140625" style="236"/>
    <col min="10235" max="10235" width="5.7109375" style="236" customWidth="1"/>
    <col min="10236" max="10236" width="37.7109375" style="236" customWidth="1"/>
    <col min="10237" max="10237" width="15.7109375" style="236" customWidth="1"/>
    <col min="10238" max="10238" width="11.7109375" style="236" customWidth="1"/>
    <col min="10239" max="10241" width="15.7109375" style="236" customWidth="1"/>
    <col min="10242" max="10242" width="30.7109375" style="236" customWidth="1"/>
    <col min="10243" max="10243" width="13.7109375" style="236" customWidth="1"/>
    <col min="10244" max="10244" width="21.7109375" style="236" customWidth="1"/>
    <col min="10245" max="10245" width="15.7109375" style="236" customWidth="1"/>
    <col min="10246" max="10246" width="0" style="236" hidden="1" customWidth="1"/>
    <col min="10247" max="10247" width="15.7109375" style="236" customWidth="1"/>
    <col min="10248" max="10248" width="0" style="236" hidden="1" customWidth="1"/>
    <col min="10249" max="10249" width="11.7109375" style="236" customWidth="1"/>
    <col min="10250" max="10250" width="45.5703125" style="236" customWidth="1"/>
    <col min="10251" max="10490" width="9.140625" style="236"/>
    <col min="10491" max="10491" width="5.7109375" style="236" customWidth="1"/>
    <col min="10492" max="10492" width="37.7109375" style="236" customWidth="1"/>
    <col min="10493" max="10493" width="15.7109375" style="236" customWidth="1"/>
    <col min="10494" max="10494" width="11.7109375" style="236" customWidth="1"/>
    <col min="10495" max="10497" width="15.7109375" style="236" customWidth="1"/>
    <col min="10498" max="10498" width="30.7109375" style="236" customWidth="1"/>
    <col min="10499" max="10499" width="13.7109375" style="236" customWidth="1"/>
    <col min="10500" max="10500" width="21.7109375" style="236" customWidth="1"/>
    <col min="10501" max="10501" width="15.7109375" style="236" customWidth="1"/>
    <col min="10502" max="10502" width="0" style="236" hidden="1" customWidth="1"/>
    <col min="10503" max="10503" width="15.7109375" style="236" customWidth="1"/>
    <col min="10504" max="10504" width="0" style="236" hidden="1" customWidth="1"/>
    <col min="10505" max="10505" width="11.7109375" style="236" customWidth="1"/>
    <col min="10506" max="10506" width="45.5703125" style="236" customWidth="1"/>
    <col min="10507" max="10746" width="9.140625" style="236"/>
    <col min="10747" max="10747" width="5.7109375" style="236" customWidth="1"/>
    <col min="10748" max="10748" width="37.7109375" style="236" customWidth="1"/>
    <col min="10749" max="10749" width="15.7109375" style="236" customWidth="1"/>
    <col min="10750" max="10750" width="11.7109375" style="236" customWidth="1"/>
    <col min="10751" max="10753" width="15.7109375" style="236" customWidth="1"/>
    <col min="10754" max="10754" width="30.7109375" style="236" customWidth="1"/>
    <col min="10755" max="10755" width="13.7109375" style="236" customWidth="1"/>
    <col min="10756" max="10756" width="21.7109375" style="236" customWidth="1"/>
    <col min="10757" max="10757" width="15.7109375" style="236" customWidth="1"/>
    <col min="10758" max="10758" width="0" style="236" hidden="1" customWidth="1"/>
    <col min="10759" max="10759" width="15.7109375" style="236" customWidth="1"/>
    <col min="10760" max="10760" width="0" style="236" hidden="1" customWidth="1"/>
    <col min="10761" max="10761" width="11.7109375" style="236" customWidth="1"/>
    <col min="10762" max="10762" width="45.5703125" style="236" customWidth="1"/>
    <col min="10763" max="11002" width="9.140625" style="236"/>
    <col min="11003" max="11003" width="5.7109375" style="236" customWidth="1"/>
    <col min="11004" max="11004" width="37.7109375" style="236" customWidth="1"/>
    <col min="11005" max="11005" width="15.7109375" style="236" customWidth="1"/>
    <col min="11006" max="11006" width="11.7109375" style="236" customWidth="1"/>
    <col min="11007" max="11009" width="15.7109375" style="236" customWidth="1"/>
    <col min="11010" max="11010" width="30.7109375" style="236" customWidth="1"/>
    <col min="11011" max="11011" width="13.7109375" style="236" customWidth="1"/>
    <col min="11012" max="11012" width="21.7109375" style="236" customWidth="1"/>
    <col min="11013" max="11013" width="15.7109375" style="236" customWidth="1"/>
    <col min="11014" max="11014" width="0" style="236" hidden="1" customWidth="1"/>
    <col min="11015" max="11015" width="15.7109375" style="236" customWidth="1"/>
    <col min="11016" max="11016" width="0" style="236" hidden="1" customWidth="1"/>
    <col min="11017" max="11017" width="11.7109375" style="236" customWidth="1"/>
    <col min="11018" max="11018" width="45.5703125" style="236" customWidth="1"/>
    <col min="11019" max="11258" width="9.140625" style="236"/>
    <col min="11259" max="11259" width="5.7109375" style="236" customWidth="1"/>
    <col min="11260" max="11260" width="37.7109375" style="236" customWidth="1"/>
    <col min="11261" max="11261" width="15.7109375" style="236" customWidth="1"/>
    <col min="11262" max="11262" width="11.7109375" style="236" customWidth="1"/>
    <col min="11263" max="11265" width="15.7109375" style="236" customWidth="1"/>
    <col min="11266" max="11266" width="30.7109375" style="236" customWidth="1"/>
    <col min="11267" max="11267" width="13.7109375" style="236" customWidth="1"/>
    <col min="11268" max="11268" width="21.7109375" style="236" customWidth="1"/>
    <col min="11269" max="11269" width="15.7109375" style="236" customWidth="1"/>
    <col min="11270" max="11270" width="0" style="236" hidden="1" customWidth="1"/>
    <col min="11271" max="11271" width="15.7109375" style="236" customWidth="1"/>
    <col min="11272" max="11272" width="0" style="236" hidden="1" customWidth="1"/>
    <col min="11273" max="11273" width="11.7109375" style="236" customWidth="1"/>
    <col min="11274" max="11274" width="45.5703125" style="236" customWidth="1"/>
    <col min="11275" max="11514" width="9.140625" style="236"/>
    <col min="11515" max="11515" width="5.7109375" style="236" customWidth="1"/>
    <col min="11516" max="11516" width="37.7109375" style="236" customWidth="1"/>
    <col min="11517" max="11517" width="15.7109375" style="236" customWidth="1"/>
    <col min="11518" max="11518" width="11.7109375" style="236" customWidth="1"/>
    <col min="11519" max="11521" width="15.7109375" style="236" customWidth="1"/>
    <col min="11522" max="11522" width="30.7109375" style="236" customWidth="1"/>
    <col min="11523" max="11523" width="13.7109375" style="236" customWidth="1"/>
    <col min="11524" max="11524" width="21.7109375" style="236" customWidth="1"/>
    <col min="11525" max="11525" width="15.7109375" style="236" customWidth="1"/>
    <col min="11526" max="11526" width="0" style="236" hidden="1" customWidth="1"/>
    <col min="11527" max="11527" width="15.7109375" style="236" customWidth="1"/>
    <col min="11528" max="11528" width="0" style="236" hidden="1" customWidth="1"/>
    <col min="11529" max="11529" width="11.7109375" style="236" customWidth="1"/>
    <col min="11530" max="11530" width="45.5703125" style="236" customWidth="1"/>
    <col min="11531" max="11770" width="9.140625" style="236"/>
    <col min="11771" max="11771" width="5.7109375" style="236" customWidth="1"/>
    <col min="11772" max="11772" width="37.7109375" style="236" customWidth="1"/>
    <col min="11773" max="11773" width="15.7109375" style="236" customWidth="1"/>
    <col min="11774" max="11774" width="11.7109375" style="236" customWidth="1"/>
    <col min="11775" max="11777" width="15.7109375" style="236" customWidth="1"/>
    <col min="11778" max="11778" width="30.7109375" style="236" customWidth="1"/>
    <col min="11779" max="11779" width="13.7109375" style="236" customWidth="1"/>
    <col min="11780" max="11780" width="21.7109375" style="236" customWidth="1"/>
    <col min="11781" max="11781" width="15.7109375" style="236" customWidth="1"/>
    <col min="11782" max="11782" width="0" style="236" hidden="1" customWidth="1"/>
    <col min="11783" max="11783" width="15.7109375" style="236" customWidth="1"/>
    <col min="11784" max="11784" width="0" style="236" hidden="1" customWidth="1"/>
    <col min="11785" max="11785" width="11.7109375" style="236" customWidth="1"/>
    <col min="11786" max="11786" width="45.5703125" style="236" customWidth="1"/>
    <col min="11787" max="12026" width="9.140625" style="236"/>
    <col min="12027" max="12027" width="5.7109375" style="236" customWidth="1"/>
    <col min="12028" max="12028" width="37.7109375" style="236" customWidth="1"/>
    <col min="12029" max="12029" width="15.7109375" style="236" customWidth="1"/>
    <col min="12030" max="12030" width="11.7109375" style="236" customWidth="1"/>
    <col min="12031" max="12033" width="15.7109375" style="236" customWidth="1"/>
    <col min="12034" max="12034" width="30.7109375" style="236" customWidth="1"/>
    <col min="12035" max="12035" width="13.7109375" style="236" customWidth="1"/>
    <col min="12036" max="12036" width="21.7109375" style="236" customWidth="1"/>
    <col min="12037" max="12037" width="15.7109375" style="236" customWidth="1"/>
    <col min="12038" max="12038" width="0" style="236" hidden="1" customWidth="1"/>
    <col min="12039" max="12039" width="15.7109375" style="236" customWidth="1"/>
    <col min="12040" max="12040" width="0" style="236" hidden="1" customWidth="1"/>
    <col min="12041" max="12041" width="11.7109375" style="236" customWidth="1"/>
    <col min="12042" max="12042" width="45.5703125" style="236" customWidth="1"/>
    <col min="12043" max="12282" width="9.140625" style="236"/>
    <col min="12283" max="12283" width="5.7109375" style="236" customWidth="1"/>
    <col min="12284" max="12284" width="37.7109375" style="236" customWidth="1"/>
    <col min="12285" max="12285" width="15.7109375" style="236" customWidth="1"/>
    <col min="12286" max="12286" width="11.7109375" style="236" customWidth="1"/>
    <col min="12287" max="12289" width="15.7109375" style="236" customWidth="1"/>
    <col min="12290" max="12290" width="30.7109375" style="236" customWidth="1"/>
    <col min="12291" max="12291" width="13.7109375" style="236" customWidth="1"/>
    <col min="12292" max="12292" width="21.7109375" style="236" customWidth="1"/>
    <col min="12293" max="12293" width="15.7109375" style="236" customWidth="1"/>
    <col min="12294" max="12294" width="0" style="236" hidden="1" customWidth="1"/>
    <col min="12295" max="12295" width="15.7109375" style="236" customWidth="1"/>
    <col min="12296" max="12296" width="0" style="236" hidden="1" customWidth="1"/>
    <col min="12297" max="12297" width="11.7109375" style="236" customWidth="1"/>
    <col min="12298" max="12298" width="45.5703125" style="236" customWidth="1"/>
    <col min="12299" max="12538" width="9.140625" style="236"/>
    <col min="12539" max="12539" width="5.7109375" style="236" customWidth="1"/>
    <col min="12540" max="12540" width="37.7109375" style="236" customWidth="1"/>
    <col min="12541" max="12541" width="15.7109375" style="236" customWidth="1"/>
    <col min="12542" max="12542" width="11.7109375" style="236" customWidth="1"/>
    <col min="12543" max="12545" width="15.7109375" style="236" customWidth="1"/>
    <col min="12546" max="12546" width="30.7109375" style="236" customWidth="1"/>
    <col min="12547" max="12547" width="13.7109375" style="236" customWidth="1"/>
    <col min="12548" max="12548" width="21.7109375" style="236" customWidth="1"/>
    <col min="12549" max="12549" width="15.7109375" style="236" customWidth="1"/>
    <col min="12550" max="12550" width="0" style="236" hidden="1" customWidth="1"/>
    <col min="12551" max="12551" width="15.7109375" style="236" customWidth="1"/>
    <col min="12552" max="12552" width="0" style="236" hidden="1" customWidth="1"/>
    <col min="12553" max="12553" width="11.7109375" style="236" customWidth="1"/>
    <col min="12554" max="12554" width="45.5703125" style="236" customWidth="1"/>
    <col min="12555" max="12794" width="9.140625" style="236"/>
    <col min="12795" max="12795" width="5.7109375" style="236" customWidth="1"/>
    <col min="12796" max="12796" width="37.7109375" style="236" customWidth="1"/>
    <col min="12797" max="12797" width="15.7109375" style="236" customWidth="1"/>
    <col min="12798" max="12798" width="11.7109375" style="236" customWidth="1"/>
    <col min="12799" max="12801" width="15.7109375" style="236" customWidth="1"/>
    <col min="12802" max="12802" width="30.7109375" style="236" customWidth="1"/>
    <col min="12803" max="12803" width="13.7109375" style="236" customWidth="1"/>
    <col min="12804" max="12804" width="21.7109375" style="236" customWidth="1"/>
    <col min="12805" max="12805" width="15.7109375" style="236" customWidth="1"/>
    <col min="12806" max="12806" width="0" style="236" hidden="1" customWidth="1"/>
    <col min="12807" max="12807" width="15.7109375" style="236" customWidth="1"/>
    <col min="12808" max="12808" width="0" style="236" hidden="1" customWidth="1"/>
    <col min="12809" max="12809" width="11.7109375" style="236" customWidth="1"/>
    <col min="12810" max="12810" width="45.5703125" style="236" customWidth="1"/>
    <col min="12811" max="13050" width="9.140625" style="236"/>
    <col min="13051" max="13051" width="5.7109375" style="236" customWidth="1"/>
    <col min="13052" max="13052" width="37.7109375" style="236" customWidth="1"/>
    <col min="13053" max="13053" width="15.7109375" style="236" customWidth="1"/>
    <col min="13054" max="13054" width="11.7109375" style="236" customWidth="1"/>
    <col min="13055" max="13057" width="15.7109375" style="236" customWidth="1"/>
    <col min="13058" max="13058" width="30.7109375" style="236" customWidth="1"/>
    <col min="13059" max="13059" width="13.7109375" style="236" customWidth="1"/>
    <col min="13060" max="13060" width="21.7109375" style="236" customWidth="1"/>
    <col min="13061" max="13061" width="15.7109375" style="236" customWidth="1"/>
    <col min="13062" max="13062" width="0" style="236" hidden="1" customWidth="1"/>
    <col min="13063" max="13063" width="15.7109375" style="236" customWidth="1"/>
    <col min="13064" max="13064" width="0" style="236" hidden="1" customWidth="1"/>
    <col min="13065" max="13065" width="11.7109375" style="236" customWidth="1"/>
    <col min="13066" max="13066" width="45.5703125" style="236" customWidth="1"/>
    <col min="13067" max="13306" width="9.140625" style="236"/>
    <col min="13307" max="13307" width="5.7109375" style="236" customWidth="1"/>
    <col min="13308" max="13308" width="37.7109375" style="236" customWidth="1"/>
    <col min="13309" max="13309" width="15.7109375" style="236" customWidth="1"/>
    <col min="13310" max="13310" width="11.7109375" style="236" customWidth="1"/>
    <col min="13311" max="13313" width="15.7109375" style="236" customWidth="1"/>
    <col min="13314" max="13314" width="30.7109375" style="236" customWidth="1"/>
    <col min="13315" max="13315" width="13.7109375" style="236" customWidth="1"/>
    <col min="13316" max="13316" width="21.7109375" style="236" customWidth="1"/>
    <col min="13317" max="13317" width="15.7109375" style="236" customWidth="1"/>
    <col min="13318" max="13318" width="0" style="236" hidden="1" customWidth="1"/>
    <col min="13319" max="13319" width="15.7109375" style="236" customWidth="1"/>
    <col min="13320" max="13320" width="0" style="236" hidden="1" customWidth="1"/>
    <col min="13321" max="13321" width="11.7109375" style="236" customWidth="1"/>
    <col min="13322" max="13322" width="45.5703125" style="236" customWidth="1"/>
    <col min="13323" max="13562" width="9.140625" style="236"/>
    <col min="13563" max="13563" width="5.7109375" style="236" customWidth="1"/>
    <col min="13564" max="13564" width="37.7109375" style="236" customWidth="1"/>
    <col min="13565" max="13565" width="15.7109375" style="236" customWidth="1"/>
    <col min="13566" max="13566" width="11.7109375" style="236" customWidth="1"/>
    <col min="13567" max="13569" width="15.7109375" style="236" customWidth="1"/>
    <col min="13570" max="13570" width="30.7109375" style="236" customWidth="1"/>
    <col min="13571" max="13571" width="13.7109375" style="236" customWidth="1"/>
    <col min="13572" max="13572" width="21.7109375" style="236" customWidth="1"/>
    <col min="13573" max="13573" width="15.7109375" style="236" customWidth="1"/>
    <col min="13574" max="13574" width="0" style="236" hidden="1" customWidth="1"/>
    <col min="13575" max="13575" width="15.7109375" style="236" customWidth="1"/>
    <col min="13576" max="13576" width="0" style="236" hidden="1" customWidth="1"/>
    <col min="13577" max="13577" width="11.7109375" style="236" customWidth="1"/>
    <col min="13578" max="13578" width="45.5703125" style="236" customWidth="1"/>
    <col min="13579" max="13818" width="9.140625" style="236"/>
    <col min="13819" max="13819" width="5.7109375" style="236" customWidth="1"/>
    <col min="13820" max="13820" width="37.7109375" style="236" customWidth="1"/>
    <col min="13821" max="13821" width="15.7109375" style="236" customWidth="1"/>
    <col min="13822" max="13822" width="11.7109375" style="236" customWidth="1"/>
    <col min="13823" max="13825" width="15.7109375" style="236" customWidth="1"/>
    <col min="13826" max="13826" width="30.7109375" style="236" customWidth="1"/>
    <col min="13827" max="13827" width="13.7109375" style="236" customWidth="1"/>
    <col min="13828" max="13828" width="21.7109375" style="236" customWidth="1"/>
    <col min="13829" max="13829" width="15.7109375" style="236" customWidth="1"/>
    <col min="13830" max="13830" width="0" style="236" hidden="1" customWidth="1"/>
    <col min="13831" max="13831" width="15.7109375" style="236" customWidth="1"/>
    <col min="13832" max="13832" width="0" style="236" hidden="1" customWidth="1"/>
    <col min="13833" max="13833" width="11.7109375" style="236" customWidth="1"/>
    <col min="13834" max="13834" width="45.5703125" style="236" customWidth="1"/>
    <col min="13835" max="14074" width="9.140625" style="236"/>
    <col min="14075" max="14075" width="5.7109375" style="236" customWidth="1"/>
    <col min="14076" max="14076" width="37.7109375" style="236" customWidth="1"/>
    <col min="14077" max="14077" width="15.7109375" style="236" customWidth="1"/>
    <col min="14078" max="14078" width="11.7109375" style="236" customWidth="1"/>
    <col min="14079" max="14081" width="15.7109375" style="236" customWidth="1"/>
    <col min="14082" max="14082" width="30.7109375" style="236" customWidth="1"/>
    <col min="14083" max="14083" width="13.7109375" style="236" customWidth="1"/>
    <col min="14084" max="14084" width="21.7109375" style="236" customWidth="1"/>
    <col min="14085" max="14085" width="15.7109375" style="236" customWidth="1"/>
    <col min="14086" max="14086" width="0" style="236" hidden="1" customWidth="1"/>
    <col min="14087" max="14087" width="15.7109375" style="236" customWidth="1"/>
    <col min="14088" max="14088" width="0" style="236" hidden="1" customWidth="1"/>
    <col min="14089" max="14089" width="11.7109375" style="236" customWidth="1"/>
    <col min="14090" max="14090" width="45.5703125" style="236" customWidth="1"/>
    <col min="14091" max="14330" width="9.140625" style="236"/>
    <col min="14331" max="14331" width="5.7109375" style="236" customWidth="1"/>
    <col min="14332" max="14332" width="37.7109375" style="236" customWidth="1"/>
    <col min="14333" max="14333" width="15.7109375" style="236" customWidth="1"/>
    <col min="14334" max="14334" width="11.7109375" style="236" customWidth="1"/>
    <col min="14335" max="14337" width="15.7109375" style="236" customWidth="1"/>
    <col min="14338" max="14338" width="30.7109375" style="236" customWidth="1"/>
    <col min="14339" max="14339" width="13.7109375" style="236" customWidth="1"/>
    <col min="14340" max="14340" width="21.7109375" style="236" customWidth="1"/>
    <col min="14341" max="14341" width="15.7109375" style="236" customWidth="1"/>
    <col min="14342" max="14342" width="0" style="236" hidden="1" customWidth="1"/>
    <col min="14343" max="14343" width="15.7109375" style="236" customWidth="1"/>
    <col min="14344" max="14344" width="0" style="236" hidden="1" customWidth="1"/>
    <col min="14345" max="14345" width="11.7109375" style="236" customWidth="1"/>
    <col min="14346" max="14346" width="45.5703125" style="236" customWidth="1"/>
    <col min="14347" max="14586" width="9.140625" style="236"/>
    <col min="14587" max="14587" width="5.7109375" style="236" customWidth="1"/>
    <col min="14588" max="14588" width="37.7109375" style="236" customWidth="1"/>
    <col min="14589" max="14589" width="15.7109375" style="236" customWidth="1"/>
    <col min="14590" max="14590" width="11.7109375" style="236" customWidth="1"/>
    <col min="14591" max="14593" width="15.7109375" style="236" customWidth="1"/>
    <col min="14594" max="14594" width="30.7109375" style="236" customWidth="1"/>
    <col min="14595" max="14595" width="13.7109375" style="236" customWidth="1"/>
    <col min="14596" max="14596" width="21.7109375" style="236" customWidth="1"/>
    <col min="14597" max="14597" width="15.7109375" style="236" customWidth="1"/>
    <col min="14598" max="14598" width="0" style="236" hidden="1" customWidth="1"/>
    <col min="14599" max="14599" width="15.7109375" style="236" customWidth="1"/>
    <col min="14600" max="14600" width="0" style="236" hidden="1" customWidth="1"/>
    <col min="14601" max="14601" width="11.7109375" style="236" customWidth="1"/>
    <col min="14602" max="14602" width="45.5703125" style="236" customWidth="1"/>
    <col min="14603" max="14842" width="9.140625" style="236"/>
    <col min="14843" max="14843" width="5.7109375" style="236" customWidth="1"/>
    <col min="14844" max="14844" width="37.7109375" style="236" customWidth="1"/>
    <col min="14845" max="14845" width="15.7109375" style="236" customWidth="1"/>
    <col min="14846" max="14846" width="11.7109375" style="236" customWidth="1"/>
    <col min="14847" max="14849" width="15.7109375" style="236" customWidth="1"/>
    <col min="14850" max="14850" width="30.7109375" style="236" customWidth="1"/>
    <col min="14851" max="14851" width="13.7109375" style="236" customWidth="1"/>
    <col min="14852" max="14852" width="21.7109375" style="236" customWidth="1"/>
    <col min="14853" max="14853" width="15.7109375" style="236" customWidth="1"/>
    <col min="14854" max="14854" width="0" style="236" hidden="1" customWidth="1"/>
    <col min="14855" max="14855" width="15.7109375" style="236" customWidth="1"/>
    <col min="14856" max="14856" width="0" style="236" hidden="1" customWidth="1"/>
    <col min="14857" max="14857" width="11.7109375" style="236" customWidth="1"/>
    <col min="14858" max="14858" width="45.5703125" style="236" customWidth="1"/>
    <col min="14859" max="15098" width="9.140625" style="236"/>
    <col min="15099" max="15099" width="5.7109375" style="236" customWidth="1"/>
    <col min="15100" max="15100" width="37.7109375" style="236" customWidth="1"/>
    <col min="15101" max="15101" width="15.7109375" style="236" customWidth="1"/>
    <col min="15102" max="15102" width="11.7109375" style="236" customWidth="1"/>
    <col min="15103" max="15105" width="15.7109375" style="236" customWidth="1"/>
    <col min="15106" max="15106" width="30.7109375" style="236" customWidth="1"/>
    <col min="15107" max="15107" width="13.7109375" style="236" customWidth="1"/>
    <col min="15108" max="15108" width="21.7109375" style="236" customWidth="1"/>
    <col min="15109" max="15109" width="15.7109375" style="236" customWidth="1"/>
    <col min="15110" max="15110" width="0" style="236" hidden="1" customWidth="1"/>
    <col min="15111" max="15111" width="15.7109375" style="236" customWidth="1"/>
    <col min="15112" max="15112" width="0" style="236" hidden="1" customWidth="1"/>
    <col min="15113" max="15113" width="11.7109375" style="236" customWidth="1"/>
    <col min="15114" max="15114" width="45.5703125" style="236" customWidth="1"/>
    <col min="15115" max="15354" width="9.140625" style="236"/>
    <col min="15355" max="15355" width="5.7109375" style="236" customWidth="1"/>
    <col min="15356" max="15356" width="37.7109375" style="236" customWidth="1"/>
    <col min="15357" max="15357" width="15.7109375" style="236" customWidth="1"/>
    <col min="15358" max="15358" width="11.7109375" style="236" customWidth="1"/>
    <col min="15359" max="15361" width="15.7109375" style="236" customWidth="1"/>
    <col min="15362" max="15362" width="30.7109375" style="236" customWidth="1"/>
    <col min="15363" max="15363" width="13.7109375" style="236" customWidth="1"/>
    <col min="15364" max="15364" width="21.7109375" style="236" customWidth="1"/>
    <col min="15365" max="15365" width="15.7109375" style="236" customWidth="1"/>
    <col min="15366" max="15366" width="0" style="236" hidden="1" customWidth="1"/>
    <col min="15367" max="15367" width="15.7109375" style="236" customWidth="1"/>
    <col min="15368" max="15368" width="0" style="236" hidden="1" customWidth="1"/>
    <col min="15369" max="15369" width="11.7109375" style="236" customWidth="1"/>
    <col min="15370" max="15370" width="45.5703125" style="236" customWidth="1"/>
    <col min="15371" max="15610" width="9.140625" style="236"/>
    <col min="15611" max="15611" width="5.7109375" style="236" customWidth="1"/>
    <col min="15612" max="15612" width="37.7109375" style="236" customWidth="1"/>
    <col min="15613" max="15613" width="15.7109375" style="236" customWidth="1"/>
    <col min="15614" max="15614" width="11.7109375" style="236" customWidth="1"/>
    <col min="15615" max="15617" width="15.7109375" style="236" customWidth="1"/>
    <col min="15618" max="15618" width="30.7109375" style="236" customWidth="1"/>
    <col min="15619" max="15619" width="13.7109375" style="236" customWidth="1"/>
    <col min="15620" max="15620" width="21.7109375" style="236" customWidth="1"/>
    <col min="15621" max="15621" width="15.7109375" style="236" customWidth="1"/>
    <col min="15622" max="15622" width="0" style="236" hidden="1" customWidth="1"/>
    <col min="15623" max="15623" width="15.7109375" style="236" customWidth="1"/>
    <col min="15624" max="15624" width="0" style="236" hidden="1" customWidth="1"/>
    <col min="15625" max="15625" width="11.7109375" style="236" customWidth="1"/>
    <col min="15626" max="15626" width="45.5703125" style="236" customWidth="1"/>
    <col min="15627" max="15866" width="9.140625" style="236"/>
    <col min="15867" max="15867" width="5.7109375" style="236" customWidth="1"/>
    <col min="15868" max="15868" width="37.7109375" style="236" customWidth="1"/>
    <col min="15869" max="15869" width="15.7109375" style="236" customWidth="1"/>
    <col min="15870" max="15870" width="11.7109375" style="236" customWidth="1"/>
    <col min="15871" max="15873" width="15.7109375" style="236" customWidth="1"/>
    <col min="15874" max="15874" width="30.7109375" style="236" customWidth="1"/>
    <col min="15875" max="15875" width="13.7109375" style="236" customWidth="1"/>
    <col min="15876" max="15876" width="21.7109375" style="236" customWidth="1"/>
    <col min="15877" max="15877" width="15.7109375" style="236" customWidth="1"/>
    <col min="15878" max="15878" width="0" style="236" hidden="1" customWidth="1"/>
    <col min="15879" max="15879" width="15.7109375" style="236" customWidth="1"/>
    <col min="15880" max="15880" width="0" style="236" hidden="1" customWidth="1"/>
    <col min="15881" max="15881" width="11.7109375" style="236" customWidth="1"/>
    <col min="15882" max="15882" width="45.5703125" style="236" customWidth="1"/>
    <col min="15883" max="16122" width="9.140625" style="236"/>
    <col min="16123" max="16123" width="5.7109375" style="236" customWidth="1"/>
    <col min="16124" max="16124" width="37.7109375" style="236" customWidth="1"/>
    <col min="16125" max="16125" width="15.7109375" style="236" customWidth="1"/>
    <col min="16126" max="16126" width="11.7109375" style="236" customWidth="1"/>
    <col min="16127" max="16129" width="15.7109375" style="236" customWidth="1"/>
    <col min="16130" max="16130" width="30.7109375" style="236" customWidth="1"/>
    <col min="16131" max="16131" width="13.7109375" style="236" customWidth="1"/>
    <col min="16132" max="16132" width="21.7109375" style="236" customWidth="1"/>
    <col min="16133" max="16133" width="15.7109375" style="236" customWidth="1"/>
    <col min="16134" max="16134" width="0" style="236" hidden="1" customWidth="1"/>
    <col min="16135" max="16135" width="15.7109375" style="236" customWidth="1"/>
    <col min="16136" max="16136" width="0" style="236" hidden="1" customWidth="1"/>
    <col min="16137" max="16137" width="11.7109375" style="236" customWidth="1"/>
    <col min="16138" max="16138" width="45.5703125" style="236" customWidth="1"/>
    <col min="16139" max="16384" width="9.140625" style="236"/>
  </cols>
  <sheetData>
    <row r="1" spans="1:9" ht="18" customHeight="1" x14ac:dyDescent="0.3">
      <c r="A1" s="2141" t="s">
        <v>1705</v>
      </c>
      <c r="B1" s="2142"/>
      <c r="C1" s="2142"/>
      <c r="D1" s="2142"/>
      <c r="E1" s="2142"/>
      <c r="F1" s="2142"/>
      <c r="G1" s="2142"/>
    </row>
    <row r="2" spans="1:9" s="26" customFormat="1" ht="26.25" customHeight="1" x14ac:dyDescent="0.3">
      <c r="A2" s="2143" t="s">
        <v>1262</v>
      </c>
      <c r="B2" s="2143"/>
      <c r="C2" s="2143"/>
      <c r="D2" s="2143"/>
      <c r="E2" s="2143"/>
      <c r="F2" s="2143"/>
      <c r="G2" s="2143"/>
    </row>
    <row r="3" spans="1:9" ht="22.5" customHeight="1" x14ac:dyDescent="0.25">
      <c r="A3" s="1845" t="s">
        <v>347</v>
      </c>
      <c r="B3" s="1845"/>
      <c r="C3" s="1845"/>
      <c r="D3" s="1845"/>
      <c r="E3" s="1845"/>
      <c r="F3" s="1845"/>
      <c r="G3" s="1845"/>
    </row>
    <row r="4" spans="1:9" ht="22.5" customHeight="1" x14ac:dyDescent="0.25">
      <c r="A4" s="1845" t="s">
        <v>1706</v>
      </c>
      <c r="B4" s="1845"/>
      <c r="C4" s="1845"/>
      <c r="D4" s="1845"/>
      <c r="E4" s="1845"/>
      <c r="F4" s="1845"/>
      <c r="G4" s="1845"/>
    </row>
    <row r="5" spans="1:9" ht="22.5" customHeight="1" x14ac:dyDescent="0.3">
      <c r="A5" s="452"/>
      <c r="B5" s="453"/>
      <c r="C5" s="453"/>
      <c r="D5" s="453"/>
      <c r="E5" s="453"/>
      <c r="F5" s="399"/>
      <c r="G5" s="399"/>
    </row>
    <row r="6" spans="1:9" ht="120" customHeight="1" x14ac:dyDescent="0.25">
      <c r="A6" s="454" t="s">
        <v>1</v>
      </c>
      <c r="B6" s="454" t="s">
        <v>1263</v>
      </c>
      <c r="C6" s="454" t="s">
        <v>1264</v>
      </c>
      <c r="D6" s="454" t="s">
        <v>1265</v>
      </c>
      <c r="E6" s="454" t="s">
        <v>1394</v>
      </c>
      <c r="F6" s="454" t="s">
        <v>1266</v>
      </c>
      <c r="G6" s="454" t="s">
        <v>1267</v>
      </c>
      <c r="H6" s="173" t="s">
        <v>1707</v>
      </c>
    </row>
    <row r="7" spans="1:9" ht="24.75" customHeight="1" x14ac:dyDescent="0.25">
      <c r="A7" s="403">
        <v>1</v>
      </c>
      <c r="B7" s="403">
        <v>2</v>
      </c>
      <c r="C7" s="403">
        <v>3</v>
      </c>
      <c r="D7" s="403">
        <v>4</v>
      </c>
      <c r="E7" s="403">
        <v>5</v>
      </c>
      <c r="F7" s="403">
        <v>6</v>
      </c>
      <c r="G7" s="403">
        <v>7</v>
      </c>
      <c r="H7" s="266"/>
    </row>
    <row r="8" spans="1:9" ht="24.75" customHeight="1" x14ac:dyDescent="0.25">
      <c r="A8" s="1897" t="s">
        <v>348</v>
      </c>
      <c r="B8" s="1862"/>
      <c r="C8" s="1862"/>
      <c r="D8" s="1862"/>
      <c r="E8" s="1862"/>
      <c r="F8" s="1862"/>
      <c r="G8" s="1863"/>
      <c r="H8" s="266"/>
    </row>
    <row r="9" spans="1:9" ht="108.75" customHeight="1" x14ac:dyDescent="0.25">
      <c r="A9" s="677">
        <v>1</v>
      </c>
      <c r="B9" s="740" t="s">
        <v>1708</v>
      </c>
      <c r="C9" s="607" t="s">
        <v>1269</v>
      </c>
      <c r="D9" s="677">
        <v>43.6</v>
      </c>
      <c r="E9" s="677">
        <v>45.1</v>
      </c>
      <c r="F9" s="677">
        <v>49.4</v>
      </c>
      <c r="G9" s="459" t="s">
        <v>2500</v>
      </c>
      <c r="H9" s="267"/>
      <c r="I9" s="268"/>
    </row>
    <row r="10" spans="1:9" ht="56.25" x14ac:dyDescent="0.25">
      <c r="A10" s="677">
        <v>2</v>
      </c>
      <c r="B10" s="741" t="s">
        <v>1709</v>
      </c>
      <c r="C10" s="607" t="s">
        <v>1269</v>
      </c>
      <c r="D10" s="677">
        <v>41.22</v>
      </c>
      <c r="E10" s="677">
        <v>41.74</v>
      </c>
      <c r="F10" s="677">
        <v>42.48</v>
      </c>
      <c r="G10" s="459" t="s">
        <v>1710</v>
      </c>
      <c r="H10" s="267"/>
      <c r="I10" s="268"/>
    </row>
    <row r="11" spans="1:9" ht="111" customHeight="1" x14ac:dyDescent="0.25">
      <c r="A11" s="677">
        <v>3</v>
      </c>
      <c r="B11" s="741" t="s">
        <v>1711</v>
      </c>
      <c r="C11" s="607" t="s">
        <v>1269</v>
      </c>
      <c r="D11" s="677">
        <v>70</v>
      </c>
      <c r="E11" s="677">
        <v>95</v>
      </c>
      <c r="F11" s="677">
        <v>96.81</v>
      </c>
      <c r="G11" s="459" t="s">
        <v>1712</v>
      </c>
      <c r="H11" s="267"/>
      <c r="I11" s="268"/>
    </row>
    <row r="12" spans="1:9" ht="112.5" customHeight="1" x14ac:dyDescent="0.25">
      <c r="A12" s="677">
        <v>4</v>
      </c>
      <c r="B12" s="742" t="s">
        <v>1713</v>
      </c>
      <c r="C12" s="607" t="s">
        <v>1269</v>
      </c>
      <c r="D12" s="607">
        <v>11</v>
      </c>
      <c r="E12" s="607">
        <v>15.5</v>
      </c>
      <c r="F12" s="607">
        <v>15.5</v>
      </c>
      <c r="G12" s="459" t="s">
        <v>2501</v>
      </c>
      <c r="H12" s="267"/>
      <c r="I12" s="268"/>
    </row>
    <row r="13" spans="1:9" ht="66" customHeight="1" x14ac:dyDescent="0.25">
      <c r="A13" s="677">
        <v>5</v>
      </c>
      <c r="B13" s="742" t="s">
        <v>1714</v>
      </c>
      <c r="C13" s="607" t="s">
        <v>1269</v>
      </c>
      <c r="D13" s="677">
        <v>81</v>
      </c>
      <c r="E13" s="677" t="s">
        <v>355</v>
      </c>
      <c r="F13" s="677" t="s">
        <v>355</v>
      </c>
      <c r="G13" s="489" t="s">
        <v>1478</v>
      </c>
      <c r="H13" s="267"/>
      <c r="I13" s="268"/>
    </row>
    <row r="14" spans="1:9" ht="74.25" customHeight="1" x14ac:dyDescent="0.25">
      <c r="A14" s="677">
        <v>6</v>
      </c>
      <c r="B14" s="742" t="s">
        <v>1715</v>
      </c>
      <c r="C14" s="607" t="s">
        <v>1269</v>
      </c>
      <c r="D14" s="677">
        <v>25.3</v>
      </c>
      <c r="E14" s="677" t="s">
        <v>355</v>
      </c>
      <c r="F14" s="677" t="s">
        <v>355</v>
      </c>
      <c r="G14" s="489" t="s">
        <v>1478</v>
      </c>
      <c r="H14" s="267"/>
      <c r="I14" s="268"/>
    </row>
    <row r="15" spans="1:9" ht="57.75" customHeight="1" x14ac:dyDescent="0.25">
      <c r="A15" s="677">
        <v>7</v>
      </c>
      <c r="B15" s="742" t="s">
        <v>1716</v>
      </c>
      <c r="C15" s="607" t="s">
        <v>1269</v>
      </c>
      <c r="D15" s="677">
        <v>99.5</v>
      </c>
      <c r="E15" s="677">
        <v>100</v>
      </c>
      <c r="F15" s="677">
        <v>100</v>
      </c>
      <c r="G15" s="459" t="s">
        <v>1717</v>
      </c>
      <c r="H15" s="267"/>
      <c r="I15" s="268"/>
    </row>
    <row r="16" spans="1:9" ht="72" customHeight="1" x14ac:dyDescent="0.25">
      <c r="A16" s="677">
        <v>8</v>
      </c>
      <c r="B16" s="742" t="s">
        <v>1718</v>
      </c>
      <c r="C16" s="607" t="s">
        <v>1281</v>
      </c>
      <c r="D16" s="677">
        <v>236</v>
      </c>
      <c r="E16" s="677">
        <v>243</v>
      </c>
      <c r="F16" s="677">
        <v>359</v>
      </c>
      <c r="G16" s="459" t="s">
        <v>1719</v>
      </c>
      <c r="H16" s="267"/>
      <c r="I16" s="268"/>
    </row>
    <row r="17" spans="1:10" ht="96.75" customHeight="1" x14ac:dyDescent="0.25">
      <c r="A17" s="677">
        <v>9</v>
      </c>
      <c r="B17" s="742" t="s">
        <v>1720</v>
      </c>
      <c r="C17" s="607" t="s">
        <v>1269</v>
      </c>
      <c r="D17" s="677">
        <v>30.3</v>
      </c>
      <c r="E17" s="677">
        <v>30.9</v>
      </c>
      <c r="F17" s="677">
        <v>47.2</v>
      </c>
      <c r="G17" s="459" t="s">
        <v>2337</v>
      </c>
      <c r="H17" s="267"/>
      <c r="I17" s="268"/>
    </row>
    <row r="18" spans="1:10" ht="130.5" customHeight="1" x14ac:dyDescent="0.25">
      <c r="A18" s="677">
        <v>10</v>
      </c>
      <c r="B18" s="742" t="s">
        <v>1721</v>
      </c>
      <c r="C18" s="607" t="s">
        <v>1269</v>
      </c>
      <c r="D18" s="677">
        <v>50.3</v>
      </c>
      <c r="E18" s="743">
        <v>50.9</v>
      </c>
      <c r="F18" s="677">
        <v>46</v>
      </c>
      <c r="G18" s="459" t="s">
        <v>1722</v>
      </c>
      <c r="H18" s="267"/>
      <c r="I18" s="268"/>
    </row>
    <row r="19" spans="1:10" ht="56.25" x14ac:dyDescent="0.25">
      <c r="A19" s="677">
        <v>11</v>
      </c>
      <c r="B19" s="742" t="s">
        <v>1723</v>
      </c>
      <c r="C19" s="744" t="s">
        <v>1281</v>
      </c>
      <c r="D19" s="677">
        <v>0</v>
      </c>
      <c r="E19" s="677">
        <v>0</v>
      </c>
      <c r="F19" s="677">
        <v>0</v>
      </c>
      <c r="G19" s="459" t="s">
        <v>1724</v>
      </c>
      <c r="H19" s="267"/>
      <c r="I19" s="268"/>
      <c r="J19" s="104"/>
    </row>
    <row r="20" spans="1:10" ht="18.75" x14ac:dyDescent="0.25">
      <c r="A20" s="2138" t="s">
        <v>352</v>
      </c>
      <c r="B20" s="2139"/>
      <c r="C20" s="2139"/>
      <c r="D20" s="2139"/>
      <c r="E20" s="2139"/>
      <c r="F20" s="2139"/>
      <c r="G20" s="2140"/>
      <c r="H20" s="267"/>
      <c r="I20" s="268"/>
      <c r="J20" s="104"/>
    </row>
    <row r="21" spans="1:10" ht="93.75" customHeight="1" x14ac:dyDescent="0.25">
      <c r="A21" s="677" t="s">
        <v>10</v>
      </c>
      <c r="B21" s="742" t="s">
        <v>1725</v>
      </c>
      <c r="C21" s="1793" t="s">
        <v>1269</v>
      </c>
      <c r="D21" s="677">
        <v>84.4</v>
      </c>
      <c r="E21" s="677">
        <v>90.6</v>
      </c>
      <c r="F21" s="677">
        <v>90.37</v>
      </c>
      <c r="G21" s="459" t="s">
        <v>1726</v>
      </c>
      <c r="H21" s="267"/>
      <c r="I21" s="268"/>
    </row>
    <row r="22" spans="1:10" ht="108" customHeight="1" x14ac:dyDescent="0.25">
      <c r="A22" s="677" t="s">
        <v>14</v>
      </c>
      <c r="B22" s="742" t="s">
        <v>1727</v>
      </c>
      <c r="C22" s="1793" t="s">
        <v>1269</v>
      </c>
      <c r="D22" s="677">
        <v>95</v>
      </c>
      <c r="E22" s="677" t="s">
        <v>355</v>
      </c>
      <c r="F22" s="677" t="s">
        <v>355</v>
      </c>
      <c r="G22" s="489" t="s">
        <v>1478</v>
      </c>
      <c r="H22" s="267"/>
      <c r="I22" s="268"/>
    </row>
    <row r="23" spans="1:10" ht="180" hidden="1" customHeight="1" x14ac:dyDescent="0.25">
      <c r="A23" s="677">
        <v>19</v>
      </c>
      <c r="B23" s="745"/>
      <c r="C23" s="1793"/>
      <c r="D23" s="677"/>
      <c r="E23" s="677"/>
      <c r="F23" s="677"/>
      <c r="G23" s="741"/>
      <c r="H23" s="267"/>
      <c r="I23" s="268"/>
    </row>
    <row r="24" spans="1:10" ht="18" hidden="1" customHeight="1" x14ac:dyDescent="0.25">
      <c r="A24" s="2144">
        <v>20</v>
      </c>
      <c r="B24" s="745"/>
      <c r="C24" s="1793"/>
      <c r="D24" s="2144"/>
      <c r="E24" s="2144"/>
      <c r="F24" s="2144"/>
      <c r="G24" s="2145"/>
      <c r="H24" s="235"/>
      <c r="I24" s="268"/>
    </row>
    <row r="25" spans="1:10" ht="72" hidden="1" customHeight="1" x14ac:dyDescent="0.25">
      <c r="A25" s="2144"/>
      <c r="B25" s="745"/>
      <c r="C25" s="1793"/>
      <c r="D25" s="2144"/>
      <c r="E25" s="2144"/>
      <c r="F25" s="2144"/>
      <c r="G25" s="2145"/>
      <c r="H25" s="235"/>
      <c r="I25" s="268"/>
    </row>
    <row r="26" spans="1:10" ht="72" hidden="1" customHeight="1" x14ac:dyDescent="0.25">
      <c r="A26" s="2144"/>
      <c r="B26" s="745"/>
      <c r="C26" s="1793"/>
      <c r="D26" s="2144"/>
      <c r="E26" s="2144"/>
      <c r="F26" s="2144"/>
      <c r="G26" s="2145"/>
      <c r="H26" s="235"/>
      <c r="I26" s="268"/>
    </row>
    <row r="27" spans="1:10" ht="122.25" customHeight="1" x14ac:dyDescent="0.25">
      <c r="A27" s="677" t="s">
        <v>16</v>
      </c>
      <c r="B27" s="742" t="s">
        <v>1728</v>
      </c>
      <c r="C27" s="1793" t="s">
        <v>1269</v>
      </c>
      <c r="D27" s="677">
        <v>24.5</v>
      </c>
      <c r="E27" s="677" t="s">
        <v>355</v>
      </c>
      <c r="F27" s="677" t="s">
        <v>355</v>
      </c>
      <c r="G27" s="489" t="s">
        <v>1478</v>
      </c>
      <c r="H27" s="266"/>
      <c r="I27" s="268"/>
    </row>
    <row r="28" spans="1:10" ht="75" customHeight="1" x14ac:dyDescent="0.25">
      <c r="A28" s="677" t="s">
        <v>143</v>
      </c>
      <c r="B28" s="742" t="s">
        <v>1729</v>
      </c>
      <c r="C28" s="1793" t="s">
        <v>1269</v>
      </c>
      <c r="D28" s="677">
        <v>48</v>
      </c>
      <c r="E28" s="677" t="s">
        <v>355</v>
      </c>
      <c r="F28" s="677" t="s">
        <v>355</v>
      </c>
      <c r="G28" s="489" t="s">
        <v>1478</v>
      </c>
      <c r="H28" s="104"/>
      <c r="I28" s="268"/>
    </row>
    <row r="29" spans="1:10" ht="93" customHeight="1" x14ac:dyDescent="0.25">
      <c r="A29" s="677" t="s">
        <v>156</v>
      </c>
      <c r="B29" s="742" t="s">
        <v>1730</v>
      </c>
      <c r="C29" s="1793" t="s">
        <v>1269</v>
      </c>
      <c r="D29" s="677">
        <v>22.8</v>
      </c>
      <c r="E29" s="677">
        <v>23.1</v>
      </c>
      <c r="F29" s="746">
        <v>18.8</v>
      </c>
      <c r="G29" s="459" t="s">
        <v>1731</v>
      </c>
      <c r="H29" s="104"/>
      <c r="I29" s="268"/>
    </row>
    <row r="30" spans="1:10" ht="93.75" customHeight="1" x14ac:dyDescent="0.25">
      <c r="A30" s="677" t="s">
        <v>162</v>
      </c>
      <c r="B30" s="742" t="s">
        <v>1732</v>
      </c>
      <c r="C30" s="1793" t="s">
        <v>1269</v>
      </c>
      <c r="D30" s="677" t="s">
        <v>355</v>
      </c>
      <c r="E30" s="677">
        <v>3</v>
      </c>
      <c r="F30" s="677">
        <v>3</v>
      </c>
      <c r="G30" s="459" t="s">
        <v>2502</v>
      </c>
      <c r="H30" s="104"/>
      <c r="I30" s="268"/>
    </row>
    <row r="31" spans="1:10" x14ac:dyDescent="0.25">
      <c r="A31" s="264"/>
      <c r="B31" s="222"/>
      <c r="C31" s="244"/>
      <c r="D31" s="244"/>
      <c r="E31" s="244"/>
      <c r="F31" s="244"/>
      <c r="I31" s="268"/>
    </row>
  </sheetData>
  <mergeCells count="11">
    <mergeCell ref="A24:A26"/>
    <mergeCell ref="D24:D26"/>
    <mergeCell ref="E24:E26"/>
    <mergeCell ref="F24:F26"/>
    <mergeCell ref="G24:G26"/>
    <mergeCell ref="A20:G20"/>
    <mergeCell ref="A1:G1"/>
    <mergeCell ref="A2:G2"/>
    <mergeCell ref="A3:G3"/>
    <mergeCell ref="A4:G4"/>
    <mergeCell ref="A8:G8"/>
  </mergeCells>
  <pageMargins left="0.78740157480314965" right="0.39370078740157483" top="0.78740157480314965" bottom="0.78740157480314965" header="0.51181102362204722" footer="0.39370078740157483"/>
  <pageSetup paperSize="9" scale="62" firstPageNumber="98" fitToHeight="0" orientation="landscape" useFirstPageNumber="1" r:id="rId1"/>
  <headerFooter alignWithMargins="0">
    <oddFooter>&amp;R&amp;"Times New Roman,обычный"&amp;14&amp;P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39997558519241921"/>
  </sheetPr>
  <dimension ref="A1:L35"/>
  <sheetViews>
    <sheetView zoomScale="50" zoomScaleNormal="50" zoomScalePageLayoutView="70" workbookViewId="0">
      <selection activeCell="K34" sqref="K34"/>
    </sheetView>
  </sheetViews>
  <sheetFormatPr defaultColWidth="11.42578125" defaultRowHeight="18" x14ac:dyDescent="0.25"/>
  <cols>
    <col min="1" max="1" width="8.7109375" style="87" customWidth="1"/>
    <col min="2" max="2" width="45.7109375" style="88" customWidth="1"/>
    <col min="3" max="3" width="15.7109375" style="89" customWidth="1"/>
    <col min="4" max="4" width="17.7109375" style="90" customWidth="1"/>
    <col min="5" max="5" width="17.7109375" style="91" customWidth="1"/>
    <col min="6" max="6" width="13.7109375" style="91" customWidth="1"/>
    <col min="7" max="7" width="34.7109375" style="92" customWidth="1"/>
    <col min="8" max="8" width="17.7109375" style="91" customWidth="1"/>
    <col min="9" max="9" width="13.7109375" style="93" customWidth="1"/>
    <col min="10" max="10" width="30.7109375" style="94" customWidth="1"/>
    <col min="11" max="11" width="44.42578125" style="95" customWidth="1"/>
    <col min="12" max="256" width="11.42578125" style="95"/>
    <col min="257" max="257" width="8.7109375" style="95" customWidth="1"/>
    <col min="258" max="258" width="45.7109375" style="95" customWidth="1"/>
    <col min="259" max="259" width="15.7109375" style="95" customWidth="1"/>
    <col min="260" max="261" width="17.7109375" style="95" customWidth="1"/>
    <col min="262" max="262" width="13.7109375" style="95" customWidth="1"/>
    <col min="263" max="263" width="34.7109375" style="95" customWidth="1"/>
    <col min="264" max="264" width="17.7109375" style="95" customWidth="1"/>
    <col min="265" max="265" width="13.7109375" style="95" customWidth="1"/>
    <col min="266" max="266" width="30.7109375" style="95" customWidth="1"/>
    <col min="267" max="267" width="44.42578125" style="95" customWidth="1"/>
    <col min="268" max="512" width="11.42578125" style="95"/>
    <col min="513" max="513" width="8.7109375" style="95" customWidth="1"/>
    <col min="514" max="514" width="45.7109375" style="95" customWidth="1"/>
    <col min="515" max="515" width="15.7109375" style="95" customWidth="1"/>
    <col min="516" max="517" width="17.7109375" style="95" customWidth="1"/>
    <col min="518" max="518" width="13.7109375" style="95" customWidth="1"/>
    <col min="519" max="519" width="34.7109375" style="95" customWidth="1"/>
    <col min="520" max="520" width="17.7109375" style="95" customWidth="1"/>
    <col min="521" max="521" width="13.7109375" style="95" customWidth="1"/>
    <col min="522" max="522" width="30.7109375" style="95" customWidth="1"/>
    <col min="523" max="523" width="44.42578125" style="95" customWidth="1"/>
    <col min="524" max="768" width="11.42578125" style="95"/>
    <col min="769" max="769" width="8.7109375" style="95" customWidth="1"/>
    <col min="770" max="770" width="45.7109375" style="95" customWidth="1"/>
    <col min="771" max="771" width="15.7109375" style="95" customWidth="1"/>
    <col min="772" max="773" width="17.7109375" style="95" customWidth="1"/>
    <col min="774" max="774" width="13.7109375" style="95" customWidth="1"/>
    <col min="775" max="775" width="34.7109375" style="95" customWidth="1"/>
    <col min="776" max="776" width="17.7109375" style="95" customWidth="1"/>
    <col min="777" max="777" width="13.7109375" style="95" customWidth="1"/>
    <col min="778" max="778" width="30.7109375" style="95" customWidth="1"/>
    <col min="779" max="779" width="44.42578125" style="95" customWidth="1"/>
    <col min="780" max="1024" width="11.42578125" style="95"/>
    <col min="1025" max="1025" width="8.7109375" style="95" customWidth="1"/>
    <col min="1026" max="1026" width="45.7109375" style="95" customWidth="1"/>
    <col min="1027" max="1027" width="15.7109375" style="95" customWidth="1"/>
    <col min="1028" max="1029" width="17.7109375" style="95" customWidth="1"/>
    <col min="1030" max="1030" width="13.7109375" style="95" customWidth="1"/>
    <col min="1031" max="1031" width="34.7109375" style="95" customWidth="1"/>
    <col min="1032" max="1032" width="17.7109375" style="95" customWidth="1"/>
    <col min="1033" max="1033" width="13.7109375" style="95" customWidth="1"/>
    <col min="1034" max="1034" width="30.7109375" style="95" customWidth="1"/>
    <col min="1035" max="1035" width="44.42578125" style="95" customWidth="1"/>
    <col min="1036" max="1280" width="11.42578125" style="95"/>
    <col min="1281" max="1281" width="8.7109375" style="95" customWidth="1"/>
    <col min="1282" max="1282" width="45.7109375" style="95" customWidth="1"/>
    <col min="1283" max="1283" width="15.7109375" style="95" customWidth="1"/>
    <col min="1284" max="1285" width="17.7109375" style="95" customWidth="1"/>
    <col min="1286" max="1286" width="13.7109375" style="95" customWidth="1"/>
    <col min="1287" max="1287" width="34.7109375" style="95" customWidth="1"/>
    <col min="1288" max="1288" width="17.7109375" style="95" customWidth="1"/>
    <col min="1289" max="1289" width="13.7109375" style="95" customWidth="1"/>
    <col min="1290" max="1290" width="30.7109375" style="95" customWidth="1"/>
    <col min="1291" max="1291" width="44.42578125" style="95" customWidth="1"/>
    <col min="1292" max="1536" width="11.42578125" style="95"/>
    <col min="1537" max="1537" width="8.7109375" style="95" customWidth="1"/>
    <col min="1538" max="1538" width="45.7109375" style="95" customWidth="1"/>
    <col min="1539" max="1539" width="15.7109375" style="95" customWidth="1"/>
    <col min="1540" max="1541" width="17.7109375" style="95" customWidth="1"/>
    <col min="1542" max="1542" width="13.7109375" style="95" customWidth="1"/>
    <col min="1543" max="1543" width="34.7109375" style="95" customWidth="1"/>
    <col min="1544" max="1544" width="17.7109375" style="95" customWidth="1"/>
    <col min="1545" max="1545" width="13.7109375" style="95" customWidth="1"/>
    <col min="1546" max="1546" width="30.7109375" style="95" customWidth="1"/>
    <col min="1547" max="1547" width="44.42578125" style="95" customWidth="1"/>
    <col min="1548" max="1792" width="11.42578125" style="95"/>
    <col min="1793" max="1793" width="8.7109375" style="95" customWidth="1"/>
    <col min="1794" max="1794" width="45.7109375" style="95" customWidth="1"/>
    <col min="1795" max="1795" width="15.7109375" style="95" customWidth="1"/>
    <col min="1796" max="1797" width="17.7109375" style="95" customWidth="1"/>
    <col min="1798" max="1798" width="13.7109375" style="95" customWidth="1"/>
    <col min="1799" max="1799" width="34.7109375" style="95" customWidth="1"/>
    <col min="1800" max="1800" width="17.7109375" style="95" customWidth="1"/>
    <col min="1801" max="1801" width="13.7109375" style="95" customWidth="1"/>
    <col min="1802" max="1802" width="30.7109375" style="95" customWidth="1"/>
    <col min="1803" max="1803" width="44.42578125" style="95" customWidth="1"/>
    <col min="1804" max="2048" width="11.42578125" style="95"/>
    <col min="2049" max="2049" width="8.7109375" style="95" customWidth="1"/>
    <col min="2050" max="2050" width="45.7109375" style="95" customWidth="1"/>
    <col min="2051" max="2051" width="15.7109375" style="95" customWidth="1"/>
    <col min="2052" max="2053" width="17.7109375" style="95" customWidth="1"/>
    <col min="2054" max="2054" width="13.7109375" style="95" customWidth="1"/>
    <col min="2055" max="2055" width="34.7109375" style="95" customWidth="1"/>
    <col min="2056" max="2056" width="17.7109375" style="95" customWidth="1"/>
    <col min="2057" max="2057" width="13.7109375" style="95" customWidth="1"/>
    <col min="2058" max="2058" width="30.7109375" style="95" customWidth="1"/>
    <col min="2059" max="2059" width="44.42578125" style="95" customWidth="1"/>
    <col min="2060" max="2304" width="11.42578125" style="95"/>
    <col min="2305" max="2305" width="8.7109375" style="95" customWidth="1"/>
    <col min="2306" max="2306" width="45.7109375" style="95" customWidth="1"/>
    <col min="2307" max="2307" width="15.7109375" style="95" customWidth="1"/>
    <col min="2308" max="2309" width="17.7109375" style="95" customWidth="1"/>
    <col min="2310" max="2310" width="13.7109375" style="95" customWidth="1"/>
    <col min="2311" max="2311" width="34.7109375" style="95" customWidth="1"/>
    <col min="2312" max="2312" width="17.7109375" style="95" customWidth="1"/>
    <col min="2313" max="2313" width="13.7109375" style="95" customWidth="1"/>
    <col min="2314" max="2314" width="30.7109375" style="95" customWidth="1"/>
    <col min="2315" max="2315" width="44.42578125" style="95" customWidth="1"/>
    <col min="2316" max="2560" width="11.42578125" style="95"/>
    <col min="2561" max="2561" width="8.7109375" style="95" customWidth="1"/>
    <col min="2562" max="2562" width="45.7109375" style="95" customWidth="1"/>
    <col min="2563" max="2563" width="15.7109375" style="95" customWidth="1"/>
    <col min="2564" max="2565" width="17.7109375" style="95" customWidth="1"/>
    <col min="2566" max="2566" width="13.7109375" style="95" customWidth="1"/>
    <col min="2567" max="2567" width="34.7109375" style="95" customWidth="1"/>
    <col min="2568" max="2568" width="17.7109375" style="95" customWidth="1"/>
    <col min="2569" max="2569" width="13.7109375" style="95" customWidth="1"/>
    <col min="2570" max="2570" width="30.7109375" style="95" customWidth="1"/>
    <col min="2571" max="2571" width="44.42578125" style="95" customWidth="1"/>
    <col min="2572" max="2816" width="11.42578125" style="95"/>
    <col min="2817" max="2817" width="8.7109375" style="95" customWidth="1"/>
    <col min="2818" max="2818" width="45.7109375" style="95" customWidth="1"/>
    <col min="2819" max="2819" width="15.7109375" style="95" customWidth="1"/>
    <col min="2820" max="2821" width="17.7109375" style="95" customWidth="1"/>
    <col min="2822" max="2822" width="13.7109375" style="95" customWidth="1"/>
    <col min="2823" max="2823" width="34.7109375" style="95" customWidth="1"/>
    <col min="2824" max="2824" width="17.7109375" style="95" customWidth="1"/>
    <col min="2825" max="2825" width="13.7109375" style="95" customWidth="1"/>
    <col min="2826" max="2826" width="30.7109375" style="95" customWidth="1"/>
    <col min="2827" max="2827" width="44.42578125" style="95" customWidth="1"/>
    <col min="2828" max="3072" width="11.42578125" style="95"/>
    <col min="3073" max="3073" width="8.7109375" style="95" customWidth="1"/>
    <col min="3074" max="3074" width="45.7109375" style="95" customWidth="1"/>
    <col min="3075" max="3075" width="15.7109375" style="95" customWidth="1"/>
    <col min="3076" max="3077" width="17.7109375" style="95" customWidth="1"/>
    <col min="3078" max="3078" width="13.7109375" style="95" customWidth="1"/>
    <col min="3079" max="3079" width="34.7109375" style="95" customWidth="1"/>
    <col min="3080" max="3080" width="17.7109375" style="95" customWidth="1"/>
    <col min="3081" max="3081" width="13.7109375" style="95" customWidth="1"/>
    <col min="3082" max="3082" width="30.7109375" style="95" customWidth="1"/>
    <col min="3083" max="3083" width="44.42578125" style="95" customWidth="1"/>
    <col min="3084" max="3328" width="11.42578125" style="95"/>
    <col min="3329" max="3329" width="8.7109375" style="95" customWidth="1"/>
    <col min="3330" max="3330" width="45.7109375" style="95" customWidth="1"/>
    <col min="3331" max="3331" width="15.7109375" style="95" customWidth="1"/>
    <col min="3332" max="3333" width="17.7109375" style="95" customWidth="1"/>
    <col min="3334" max="3334" width="13.7109375" style="95" customWidth="1"/>
    <col min="3335" max="3335" width="34.7109375" style="95" customWidth="1"/>
    <col min="3336" max="3336" width="17.7109375" style="95" customWidth="1"/>
    <col min="3337" max="3337" width="13.7109375" style="95" customWidth="1"/>
    <col min="3338" max="3338" width="30.7109375" style="95" customWidth="1"/>
    <col min="3339" max="3339" width="44.42578125" style="95" customWidth="1"/>
    <col min="3340" max="3584" width="11.42578125" style="95"/>
    <col min="3585" max="3585" width="8.7109375" style="95" customWidth="1"/>
    <col min="3586" max="3586" width="45.7109375" style="95" customWidth="1"/>
    <col min="3587" max="3587" width="15.7109375" style="95" customWidth="1"/>
    <col min="3588" max="3589" width="17.7109375" style="95" customWidth="1"/>
    <col min="3590" max="3590" width="13.7109375" style="95" customWidth="1"/>
    <col min="3591" max="3591" width="34.7109375" style="95" customWidth="1"/>
    <col min="3592" max="3592" width="17.7109375" style="95" customWidth="1"/>
    <col min="3593" max="3593" width="13.7109375" style="95" customWidth="1"/>
    <col min="3594" max="3594" width="30.7109375" style="95" customWidth="1"/>
    <col min="3595" max="3595" width="44.42578125" style="95" customWidth="1"/>
    <col min="3596" max="3840" width="11.42578125" style="95"/>
    <col min="3841" max="3841" width="8.7109375" style="95" customWidth="1"/>
    <col min="3842" max="3842" width="45.7109375" style="95" customWidth="1"/>
    <col min="3843" max="3843" width="15.7109375" style="95" customWidth="1"/>
    <col min="3844" max="3845" width="17.7109375" style="95" customWidth="1"/>
    <col min="3846" max="3846" width="13.7109375" style="95" customWidth="1"/>
    <col min="3847" max="3847" width="34.7109375" style="95" customWidth="1"/>
    <col min="3848" max="3848" width="17.7109375" style="95" customWidth="1"/>
    <col min="3849" max="3849" width="13.7109375" style="95" customWidth="1"/>
    <col min="3850" max="3850" width="30.7109375" style="95" customWidth="1"/>
    <col min="3851" max="3851" width="44.42578125" style="95" customWidth="1"/>
    <col min="3852" max="4096" width="11.42578125" style="95"/>
    <col min="4097" max="4097" width="8.7109375" style="95" customWidth="1"/>
    <col min="4098" max="4098" width="45.7109375" style="95" customWidth="1"/>
    <col min="4099" max="4099" width="15.7109375" style="95" customWidth="1"/>
    <col min="4100" max="4101" width="17.7109375" style="95" customWidth="1"/>
    <col min="4102" max="4102" width="13.7109375" style="95" customWidth="1"/>
    <col min="4103" max="4103" width="34.7109375" style="95" customWidth="1"/>
    <col min="4104" max="4104" width="17.7109375" style="95" customWidth="1"/>
    <col min="4105" max="4105" width="13.7109375" style="95" customWidth="1"/>
    <col min="4106" max="4106" width="30.7109375" style="95" customWidth="1"/>
    <col min="4107" max="4107" width="44.42578125" style="95" customWidth="1"/>
    <col min="4108" max="4352" width="11.42578125" style="95"/>
    <col min="4353" max="4353" width="8.7109375" style="95" customWidth="1"/>
    <col min="4354" max="4354" width="45.7109375" style="95" customWidth="1"/>
    <col min="4355" max="4355" width="15.7109375" style="95" customWidth="1"/>
    <col min="4356" max="4357" width="17.7109375" style="95" customWidth="1"/>
    <col min="4358" max="4358" width="13.7109375" style="95" customWidth="1"/>
    <col min="4359" max="4359" width="34.7109375" style="95" customWidth="1"/>
    <col min="4360" max="4360" width="17.7109375" style="95" customWidth="1"/>
    <col min="4361" max="4361" width="13.7109375" style="95" customWidth="1"/>
    <col min="4362" max="4362" width="30.7109375" style="95" customWidth="1"/>
    <col min="4363" max="4363" width="44.42578125" style="95" customWidth="1"/>
    <col min="4364" max="4608" width="11.42578125" style="95"/>
    <col min="4609" max="4609" width="8.7109375" style="95" customWidth="1"/>
    <col min="4610" max="4610" width="45.7109375" style="95" customWidth="1"/>
    <col min="4611" max="4611" width="15.7109375" style="95" customWidth="1"/>
    <col min="4612" max="4613" width="17.7109375" style="95" customWidth="1"/>
    <col min="4614" max="4614" width="13.7109375" style="95" customWidth="1"/>
    <col min="4615" max="4615" width="34.7109375" style="95" customWidth="1"/>
    <col min="4616" max="4616" width="17.7109375" style="95" customWidth="1"/>
    <col min="4617" max="4617" width="13.7109375" style="95" customWidth="1"/>
    <col min="4618" max="4618" width="30.7109375" style="95" customWidth="1"/>
    <col min="4619" max="4619" width="44.42578125" style="95" customWidth="1"/>
    <col min="4620" max="4864" width="11.42578125" style="95"/>
    <col min="4865" max="4865" width="8.7109375" style="95" customWidth="1"/>
    <col min="4866" max="4866" width="45.7109375" style="95" customWidth="1"/>
    <col min="4867" max="4867" width="15.7109375" style="95" customWidth="1"/>
    <col min="4868" max="4869" width="17.7109375" style="95" customWidth="1"/>
    <col min="4870" max="4870" width="13.7109375" style="95" customWidth="1"/>
    <col min="4871" max="4871" width="34.7109375" style="95" customWidth="1"/>
    <col min="4872" max="4872" width="17.7109375" style="95" customWidth="1"/>
    <col min="4873" max="4873" width="13.7109375" style="95" customWidth="1"/>
    <col min="4874" max="4874" width="30.7109375" style="95" customWidth="1"/>
    <col min="4875" max="4875" width="44.42578125" style="95" customWidth="1"/>
    <col min="4876" max="5120" width="11.42578125" style="95"/>
    <col min="5121" max="5121" width="8.7109375" style="95" customWidth="1"/>
    <col min="5122" max="5122" width="45.7109375" style="95" customWidth="1"/>
    <col min="5123" max="5123" width="15.7109375" style="95" customWidth="1"/>
    <col min="5124" max="5125" width="17.7109375" style="95" customWidth="1"/>
    <col min="5126" max="5126" width="13.7109375" style="95" customWidth="1"/>
    <col min="5127" max="5127" width="34.7109375" style="95" customWidth="1"/>
    <col min="5128" max="5128" width="17.7109375" style="95" customWidth="1"/>
    <col min="5129" max="5129" width="13.7109375" style="95" customWidth="1"/>
    <col min="5130" max="5130" width="30.7109375" style="95" customWidth="1"/>
    <col min="5131" max="5131" width="44.42578125" style="95" customWidth="1"/>
    <col min="5132" max="5376" width="11.42578125" style="95"/>
    <col min="5377" max="5377" width="8.7109375" style="95" customWidth="1"/>
    <col min="5378" max="5378" width="45.7109375" style="95" customWidth="1"/>
    <col min="5379" max="5379" width="15.7109375" style="95" customWidth="1"/>
    <col min="5380" max="5381" width="17.7109375" style="95" customWidth="1"/>
    <col min="5382" max="5382" width="13.7109375" style="95" customWidth="1"/>
    <col min="5383" max="5383" width="34.7109375" style="95" customWidth="1"/>
    <col min="5384" max="5384" width="17.7109375" style="95" customWidth="1"/>
    <col min="5385" max="5385" width="13.7109375" style="95" customWidth="1"/>
    <col min="5386" max="5386" width="30.7109375" style="95" customWidth="1"/>
    <col min="5387" max="5387" width="44.42578125" style="95" customWidth="1"/>
    <col min="5388" max="5632" width="11.42578125" style="95"/>
    <col min="5633" max="5633" width="8.7109375" style="95" customWidth="1"/>
    <col min="5634" max="5634" width="45.7109375" style="95" customWidth="1"/>
    <col min="5635" max="5635" width="15.7109375" style="95" customWidth="1"/>
    <col min="5636" max="5637" width="17.7109375" style="95" customWidth="1"/>
    <col min="5638" max="5638" width="13.7109375" style="95" customWidth="1"/>
    <col min="5639" max="5639" width="34.7109375" style="95" customWidth="1"/>
    <col min="5640" max="5640" width="17.7109375" style="95" customWidth="1"/>
    <col min="5641" max="5641" width="13.7109375" style="95" customWidth="1"/>
    <col min="5642" max="5642" width="30.7109375" style="95" customWidth="1"/>
    <col min="5643" max="5643" width="44.42578125" style="95" customWidth="1"/>
    <col min="5644" max="5888" width="11.42578125" style="95"/>
    <col min="5889" max="5889" width="8.7109375" style="95" customWidth="1"/>
    <col min="5890" max="5890" width="45.7109375" style="95" customWidth="1"/>
    <col min="5891" max="5891" width="15.7109375" style="95" customWidth="1"/>
    <col min="5892" max="5893" width="17.7109375" style="95" customWidth="1"/>
    <col min="5894" max="5894" width="13.7109375" style="95" customWidth="1"/>
    <col min="5895" max="5895" width="34.7109375" style="95" customWidth="1"/>
    <col min="5896" max="5896" width="17.7109375" style="95" customWidth="1"/>
    <col min="5897" max="5897" width="13.7109375" style="95" customWidth="1"/>
    <col min="5898" max="5898" width="30.7109375" style="95" customWidth="1"/>
    <col min="5899" max="5899" width="44.42578125" style="95" customWidth="1"/>
    <col min="5900" max="6144" width="11.42578125" style="95"/>
    <col min="6145" max="6145" width="8.7109375" style="95" customWidth="1"/>
    <col min="6146" max="6146" width="45.7109375" style="95" customWidth="1"/>
    <col min="6147" max="6147" width="15.7109375" style="95" customWidth="1"/>
    <col min="6148" max="6149" width="17.7109375" style="95" customWidth="1"/>
    <col min="6150" max="6150" width="13.7109375" style="95" customWidth="1"/>
    <col min="6151" max="6151" width="34.7109375" style="95" customWidth="1"/>
    <col min="6152" max="6152" width="17.7109375" style="95" customWidth="1"/>
    <col min="6153" max="6153" width="13.7109375" style="95" customWidth="1"/>
    <col min="6154" max="6154" width="30.7109375" style="95" customWidth="1"/>
    <col min="6155" max="6155" width="44.42578125" style="95" customWidth="1"/>
    <col min="6156" max="6400" width="11.42578125" style="95"/>
    <col min="6401" max="6401" width="8.7109375" style="95" customWidth="1"/>
    <col min="6402" max="6402" width="45.7109375" style="95" customWidth="1"/>
    <col min="6403" max="6403" width="15.7109375" style="95" customWidth="1"/>
    <col min="6404" max="6405" width="17.7109375" style="95" customWidth="1"/>
    <col min="6406" max="6406" width="13.7109375" style="95" customWidth="1"/>
    <col min="6407" max="6407" width="34.7109375" style="95" customWidth="1"/>
    <col min="6408" max="6408" width="17.7109375" style="95" customWidth="1"/>
    <col min="6409" max="6409" width="13.7109375" style="95" customWidth="1"/>
    <col min="6410" max="6410" width="30.7109375" style="95" customWidth="1"/>
    <col min="6411" max="6411" width="44.42578125" style="95" customWidth="1"/>
    <col min="6412" max="6656" width="11.42578125" style="95"/>
    <col min="6657" max="6657" width="8.7109375" style="95" customWidth="1"/>
    <col min="6658" max="6658" width="45.7109375" style="95" customWidth="1"/>
    <col min="6659" max="6659" width="15.7109375" style="95" customWidth="1"/>
    <col min="6660" max="6661" width="17.7109375" style="95" customWidth="1"/>
    <col min="6662" max="6662" width="13.7109375" style="95" customWidth="1"/>
    <col min="6663" max="6663" width="34.7109375" style="95" customWidth="1"/>
    <col min="6664" max="6664" width="17.7109375" style="95" customWidth="1"/>
    <col min="6665" max="6665" width="13.7109375" style="95" customWidth="1"/>
    <col min="6666" max="6666" width="30.7109375" style="95" customWidth="1"/>
    <col min="6667" max="6667" width="44.42578125" style="95" customWidth="1"/>
    <col min="6668" max="6912" width="11.42578125" style="95"/>
    <col min="6913" max="6913" width="8.7109375" style="95" customWidth="1"/>
    <col min="6914" max="6914" width="45.7109375" style="95" customWidth="1"/>
    <col min="6915" max="6915" width="15.7109375" style="95" customWidth="1"/>
    <col min="6916" max="6917" width="17.7109375" style="95" customWidth="1"/>
    <col min="6918" max="6918" width="13.7109375" style="95" customWidth="1"/>
    <col min="6919" max="6919" width="34.7109375" style="95" customWidth="1"/>
    <col min="6920" max="6920" width="17.7109375" style="95" customWidth="1"/>
    <col min="6921" max="6921" width="13.7109375" style="95" customWidth="1"/>
    <col min="6922" max="6922" width="30.7109375" style="95" customWidth="1"/>
    <col min="6923" max="6923" width="44.42578125" style="95" customWidth="1"/>
    <col min="6924" max="7168" width="11.42578125" style="95"/>
    <col min="7169" max="7169" width="8.7109375" style="95" customWidth="1"/>
    <col min="7170" max="7170" width="45.7109375" style="95" customWidth="1"/>
    <col min="7171" max="7171" width="15.7109375" style="95" customWidth="1"/>
    <col min="7172" max="7173" width="17.7109375" style="95" customWidth="1"/>
    <col min="7174" max="7174" width="13.7109375" style="95" customWidth="1"/>
    <col min="7175" max="7175" width="34.7109375" style="95" customWidth="1"/>
    <col min="7176" max="7176" width="17.7109375" style="95" customWidth="1"/>
    <col min="7177" max="7177" width="13.7109375" style="95" customWidth="1"/>
    <col min="7178" max="7178" width="30.7109375" style="95" customWidth="1"/>
    <col min="7179" max="7179" width="44.42578125" style="95" customWidth="1"/>
    <col min="7180" max="7424" width="11.42578125" style="95"/>
    <col min="7425" max="7425" width="8.7109375" style="95" customWidth="1"/>
    <col min="7426" max="7426" width="45.7109375" style="95" customWidth="1"/>
    <col min="7427" max="7427" width="15.7109375" style="95" customWidth="1"/>
    <col min="7428" max="7429" width="17.7109375" style="95" customWidth="1"/>
    <col min="7430" max="7430" width="13.7109375" style="95" customWidth="1"/>
    <col min="7431" max="7431" width="34.7109375" style="95" customWidth="1"/>
    <col min="7432" max="7432" width="17.7109375" style="95" customWidth="1"/>
    <col min="7433" max="7433" width="13.7109375" style="95" customWidth="1"/>
    <col min="7434" max="7434" width="30.7109375" style="95" customWidth="1"/>
    <col min="7435" max="7435" width="44.42578125" style="95" customWidth="1"/>
    <col min="7436" max="7680" width="11.42578125" style="95"/>
    <col min="7681" max="7681" width="8.7109375" style="95" customWidth="1"/>
    <col min="7682" max="7682" width="45.7109375" style="95" customWidth="1"/>
    <col min="7683" max="7683" width="15.7109375" style="95" customWidth="1"/>
    <col min="7684" max="7685" width="17.7109375" style="95" customWidth="1"/>
    <col min="7686" max="7686" width="13.7109375" style="95" customWidth="1"/>
    <col min="7687" max="7687" width="34.7109375" style="95" customWidth="1"/>
    <col min="7688" max="7688" width="17.7109375" style="95" customWidth="1"/>
    <col min="7689" max="7689" width="13.7109375" style="95" customWidth="1"/>
    <col min="7690" max="7690" width="30.7109375" style="95" customWidth="1"/>
    <col min="7691" max="7691" width="44.42578125" style="95" customWidth="1"/>
    <col min="7692" max="7936" width="11.42578125" style="95"/>
    <col min="7937" max="7937" width="8.7109375" style="95" customWidth="1"/>
    <col min="7938" max="7938" width="45.7109375" style="95" customWidth="1"/>
    <col min="7939" max="7939" width="15.7109375" style="95" customWidth="1"/>
    <col min="7940" max="7941" width="17.7109375" style="95" customWidth="1"/>
    <col min="7942" max="7942" width="13.7109375" style="95" customWidth="1"/>
    <col min="7943" max="7943" width="34.7109375" style="95" customWidth="1"/>
    <col min="7944" max="7944" width="17.7109375" style="95" customWidth="1"/>
    <col min="7945" max="7945" width="13.7109375" style="95" customWidth="1"/>
    <col min="7946" max="7946" width="30.7109375" style="95" customWidth="1"/>
    <col min="7947" max="7947" width="44.42578125" style="95" customWidth="1"/>
    <col min="7948" max="8192" width="11.42578125" style="95"/>
    <col min="8193" max="8193" width="8.7109375" style="95" customWidth="1"/>
    <col min="8194" max="8194" width="45.7109375" style="95" customWidth="1"/>
    <col min="8195" max="8195" width="15.7109375" style="95" customWidth="1"/>
    <col min="8196" max="8197" width="17.7109375" style="95" customWidth="1"/>
    <col min="8198" max="8198" width="13.7109375" style="95" customWidth="1"/>
    <col min="8199" max="8199" width="34.7109375" style="95" customWidth="1"/>
    <col min="8200" max="8200" width="17.7109375" style="95" customWidth="1"/>
    <col min="8201" max="8201" width="13.7109375" style="95" customWidth="1"/>
    <col min="8202" max="8202" width="30.7109375" style="95" customWidth="1"/>
    <col min="8203" max="8203" width="44.42578125" style="95" customWidth="1"/>
    <col min="8204" max="8448" width="11.42578125" style="95"/>
    <col min="8449" max="8449" width="8.7109375" style="95" customWidth="1"/>
    <col min="8450" max="8450" width="45.7109375" style="95" customWidth="1"/>
    <col min="8451" max="8451" width="15.7109375" style="95" customWidth="1"/>
    <col min="8452" max="8453" width="17.7109375" style="95" customWidth="1"/>
    <col min="8454" max="8454" width="13.7109375" style="95" customWidth="1"/>
    <col min="8455" max="8455" width="34.7109375" style="95" customWidth="1"/>
    <col min="8456" max="8456" width="17.7109375" style="95" customWidth="1"/>
    <col min="8457" max="8457" width="13.7109375" style="95" customWidth="1"/>
    <col min="8458" max="8458" width="30.7109375" style="95" customWidth="1"/>
    <col min="8459" max="8459" width="44.42578125" style="95" customWidth="1"/>
    <col min="8460" max="8704" width="11.42578125" style="95"/>
    <col min="8705" max="8705" width="8.7109375" style="95" customWidth="1"/>
    <col min="8706" max="8706" width="45.7109375" style="95" customWidth="1"/>
    <col min="8707" max="8707" width="15.7109375" style="95" customWidth="1"/>
    <col min="8708" max="8709" width="17.7109375" style="95" customWidth="1"/>
    <col min="8710" max="8710" width="13.7109375" style="95" customWidth="1"/>
    <col min="8711" max="8711" width="34.7109375" style="95" customWidth="1"/>
    <col min="8712" max="8712" width="17.7109375" style="95" customWidth="1"/>
    <col min="8713" max="8713" width="13.7109375" style="95" customWidth="1"/>
    <col min="8714" max="8714" width="30.7109375" style="95" customWidth="1"/>
    <col min="8715" max="8715" width="44.42578125" style="95" customWidth="1"/>
    <col min="8716" max="8960" width="11.42578125" style="95"/>
    <col min="8961" max="8961" width="8.7109375" style="95" customWidth="1"/>
    <col min="8962" max="8962" width="45.7109375" style="95" customWidth="1"/>
    <col min="8963" max="8963" width="15.7109375" style="95" customWidth="1"/>
    <col min="8964" max="8965" width="17.7109375" style="95" customWidth="1"/>
    <col min="8966" max="8966" width="13.7109375" style="95" customWidth="1"/>
    <col min="8967" max="8967" width="34.7109375" style="95" customWidth="1"/>
    <col min="8968" max="8968" width="17.7109375" style="95" customWidth="1"/>
    <col min="8969" max="8969" width="13.7109375" style="95" customWidth="1"/>
    <col min="8970" max="8970" width="30.7109375" style="95" customWidth="1"/>
    <col min="8971" max="8971" width="44.42578125" style="95" customWidth="1"/>
    <col min="8972" max="9216" width="11.42578125" style="95"/>
    <col min="9217" max="9217" width="8.7109375" style="95" customWidth="1"/>
    <col min="9218" max="9218" width="45.7109375" style="95" customWidth="1"/>
    <col min="9219" max="9219" width="15.7109375" style="95" customWidth="1"/>
    <col min="9220" max="9221" width="17.7109375" style="95" customWidth="1"/>
    <col min="9222" max="9222" width="13.7109375" style="95" customWidth="1"/>
    <col min="9223" max="9223" width="34.7109375" style="95" customWidth="1"/>
    <col min="9224" max="9224" width="17.7109375" style="95" customWidth="1"/>
    <col min="9225" max="9225" width="13.7109375" style="95" customWidth="1"/>
    <col min="9226" max="9226" width="30.7109375" style="95" customWidth="1"/>
    <col min="9227" max="9227" width="44.42578125" style="95" customWidth="1"/>
    <col min="9228" max="9472" width="11.42578125" style="95"/>
    <col min="9473" max="9473" width="8.7109375" style="95" customWidth="1"/>
    <col min="9474" max="9474" width="45.7109375" style="95" customWidth="1"/>
    <col min="9475" max="9475" width="15.7109375" style="95" customWidth="1"/>
    <col min="9476" max="9477" width="17.7109375" style="95" customWidth="1"/>
    <col min="9478" max="9478" width="13.7109375" style="95" customWidth="1"/>
    <col min="9479" max="9479" width="34.7109375" style="95" customWidth="1"/>
    <col min="9480" max="9480" width="17.7109375" style="95" customWidth="1"/>
    <col min="9481" max="9481" width="13.7109375" style="95" customWidth="1"/>
    <col min="9482" max="9482" width="30.7109375" style="95" customWidth="1"/>
    <col min="9483" max="9483" width="44.42578125" style="95" customWidth="1"/>
    <col min="9484" max="9728" width="11.42578125" style="95"/>
    <col min="9729" max="9729" width="8.7109375" style="95" customWidth="1"/>
    <col min="9730" max="9730" width="45.7109375" style="95" customWidth="1"/>
    <col min="9731" max="9731" width="15.7109375" style="95" customWidth="1"/>
    <col min="9732" max="9733" width="17.7109375" style="95" customWidth="1"/>
    <col min="9734" max="9734" width="13.7109375" style="95" customWidth="1"/>
    <col min="9735" max="9735" width="34.7109375" style="95" customWidth="1"/>
    <col min="9736" max="9736" width="17.7109375" style="95" customWidth="1"/>
    <col min="9737" max="9737" width="13.7109375" style="95" customWidth="1"/>
    <col min="9738" max="9738" width="30.7109375" style="95" customWidth="1"/>
    <col min="9739" max="9739" width="44.42578125" style="95" customWidth="1"/>
    <col min="9740" max="9984" width="11.42578125" style="95"/>
    <col min="9985" max="9985" width="8.7109375" style="95" customWidth="1"/>
    <col min="9986" max="9986" width="45.7109375" style="95" customWidth="1"/>
    <col min="9987" max="9987" width="15.7109375" style="95" customWidth="1"/>
    <col min="9988" max="9989" width="17.7109375" style="95" customWidth="1"/>
    <col min="9990" max="9990" width="13.7109375" style="95" customWidth="1"/>
    <col min="9991" max="9991" width="34.7109375" style="95" customWidth="1"/>
    <col min="9992" max="9992" width="17.7109375" style="95" customWidth="1"/>
    <col min="9993" max="9993" width="13.7109375" style="95" customWidth="1"/>
    <col min="9994" max="9994" width="30.7109375" style="95" customWidth="1"/>
    <col min="9995" max="9995" width="44.42578125" style="95" customWidth="1"/>
    <col min="9996" max="10240" width="11.42578125" style="95"/>
    <col min="10241" max="10241" width="8.7109375" style="95" customWidth="1"/>
    <col min="10242" max="10242" width="45.7109375" style="95" customWidth="1"/>
    <col min="10243" max="10243" width="15.7109375" style="95" customWidth="1"/>
    <col min="10244" max="10245" width="17.7109375" style="95" customWidth="1"/>
    <col min="10246" max="10246" width="13.7109375" style="95" customWidth="1"/>
    <col min="10247" max="10247" width="34.7109375" style="95" customWidth="1"/>
    <col min="10248" max="10248" width="17.7109375" style="95" customWidth="1"/>
    <col min="10249" max="10249" width="13.7109375" style="95" customWidth="1"/>
    <col min="10250" max="10250" width="30.7109375" style="95" customWidth="1"/>
    <col min="10251" max="10251" width="44.42578125" style="95" customWidth="1"/>
    <col min="10252" max="10496" width="11.42578125" style="95"/>
    <col min="10497" max="10497" width="8.7109375" style="95" customWidth="1"/>
    <col min="10498" max="10498" width="45.7109375" style="95" customWidth="1"/>
    <col min="10499" max="10499" width="15.7109375" style="95" customWidth="1"/>
    <col min="10500" max="10501" width="17.7109375" style="95" customWidth="1"/>
    <col min="10502" max="10502" width="13.7109375" style="95" customWidth="1"/>
    <col min="10503" max="10503" width="34.7109375" style="95" customWidth="1"/>
    <col min="10504" max="10504" width="17.7109375" style="95" customWidth="1"/>
    <col min="10505" max="10505" width="13.7109375" style="95" customWidth="1"/>
    <col min="10506" max="10506" width="30.7109375" style="95" customWidth="1"/>
    <col min="10507" max="10507" width="44.42578125" style="95" customWidth="1"/>
    <col min="10508" max="10752" width="11.42578125" style="95"/>
    <col min="10753" max="10753" width="8.7109375" style="95" customWidth="1"/>
    <col min="10754" max="10754" width="45.7109375" style="95" customWidth="1"/>
    <col min="10755" max="10755" width="15.7109375" style="95" customWidth="1"/>
    <col min="10756" max="10757" width="17.7109375" style="95" customWidth="1"/>
    <col min="10758" max="10758" width="13.7109375" style="95" customWidth="1"/>
    <col min="10759" max="10759" width="34.7109375" style="95" customWidth="1"/>
    <col min="10760" max="10760" width="17.7109375" style="95" customWidth="1"/>
    <col min="10761" max="10761" width="13.7109375" style="95" customWidth="1"/>
    <col min="10762" max="10762" width="30.7109375" style="95" customWidth="1"/>
    <col min="10763" max="10763" width="44.42578125" style="95" customWidth="1"/>
    <col min="10764" max="11008" width="11.42578125" style="95"/>
    <col min="11009" max="11009" width="8.7109375" style="95" customWidth="1"/>
    <col min="11010" max="11010" width="45.7109375" style="95" customWidth="1"/>
    <col min="11011" max="11011" width="15.7109375" style="95" customWidth="1"/>
    <col min="11012" max="11013" width="17.7109375" style="95" customWidth="1"/>
    <col min="11014" max="11014" width="13.7109375" style="95" customWidth="1"/>
    <col min="11015" max="11015" width="34.7109375" style="95" customWidth="1"/>
    <col min="11016" max="11016" width="17.7109375" style="95" customWidth="1"/>
    <col min="11017" max="11017" width="13.7109375" style="95" customWidth="1"/>
    <col min="11018" max="11018" width="30.7109375" style="95" customWidth="1"/>
    <col min="11019" max="11019" width="44.42578125" style="95" customWidth="1"/>
    <col min="11020" max="11264" width="11.42578125" style="95"/>
    <col min="11265" max="11265" width="8.7109375" style="95" customWidth="1"/>
    <col min="11266" max="11266" width="45.7109375" style="95" customWidth="1"/>
    <col min="11267" max="11267" width="15.7109375" style="95" customWidth="1"/>
    <col min="11268" max="11269" width="17.7109375" style="95" customWidth="1"/>
    <col min="11270" max="11270" width="13.7109375" style="95" customWidth="1"/>
    <col min="11271" max="11271" width="34.7109375" style="95" customWidth="1"/>
    <col min="11272" max="11272" width="17.7109375" style="95" customWidth="1"/>
    <col min="11273" max="11273" width="13.7109375" style="95" customWidth="1"/>
    <col min="11274" max="11274" width="30.7109375" style="95" customWidth="1"/>
    <col min="11275" max="11275" width="44.42578125" style="95" customWidth="1"/>
    <col min="11276" max="11520" width="11.42578125" style="95"/>
    <col min="11521" max="11521" width="8.7109375" style="95" customWidth="1"/>
    <col min="11522" max="11522" width="45.7109375" style="95" customWidth="1"/>
    <col min="11523" max="11523" width="15.7109375" style="95" customWidth="1"/>
    <col min="11524" max="11525" width="17.7109375" style="95" customWidth="1"/>
    <col min="11526" max="11526" width="13.7109375" style="95" customWidth="1"/>
    <col min="11527" max="11527" width="34.7109375" style="95" customWidth="1"/>
    <col min="11528" max="11528" width="17.7109375" style="95" customWidth="1"/>
    <col min="11529" max="11529" width="13.7109375" style="95" customWidth="1"/>
    <col min="11530" max="11530" width="30.7109375" style="95" customWidth="1"/>
    <col min="11531" max="11531" width="44.42578125" style="95" customWidth="1"/>
    <col min="11532" max="11776" width="11.42578125" style="95"/>
    <col min="11777" max="11777" width="8.7109375" style="95" customWidth="1"/>
    <col min="11778" max="11778" width="45.7109375" style="95" customWidth="1"/>
    <col min="11779" max="11779" width="15.7109375" style="95" customWidth="1"/>
    <col min="11780" max="11781" width="17.7109375" style="95" customWidth="1"/>
    <col min="11782" max="11782" width="13.7109375" style="95" customWidth="1"/>
    <col min="11783" max="11783" width="34.7109375" style="95" customWidth="1"/>
    <col min="11784" max="11784" width="17.7109375" style="95" customWidth="1"/>
    <col min="11785" max="11785" width="13.7109375" style="95" customWidth="1"/>
    <col min="11786" max="11786" width="30.7109375" style="95" customWidth="1"/>
    <col min="11787" max="11787" width="44.42578125" style="95" customWidth="1"/>
    <col min="11788" max="12032" width="11.42578125" style="95"/>
    <col min="12033" max="12033" width="8.7109375" style="95" customWidth="1"/>
    <col min="12034" max="12034" width="45.7109375" style="95" customWidth="1"/>
    <col min="12035" max="12035" width="15.7109375" style="95" customWidth="1"/>
    <col min="12036" max="12037" width="17.7109375" style="95" customWidth="1"/>
    <col min="12038" max="12038" width="13.7109375" style="95" customWidth="1"/>
    <col min="12039" max="12039" width="34.7109375" style="95" customWidth="1"/>
    <col min="12040" max="12040" width="17.7109375" style="95" customWidth="1"/>
    <col min="12041" max="12041" width="13.7109375" style="95" customWidth="1"/>
    <col min="12042" max="12042" width="30.7109375" style="95" customWidth="1"/>
    <col min="12043" max="12043" width="44.42578125" style="95" customWidth="1"/>
    <col min="12044" max="12288" width="11.42578125" style="95"/>
    <col min="12289" max="12289" width="8.7109375" style="95" customWidth="1"/>
    <col min="12290" max="12290" width="45.7109375" style="95" customWidth="1"/>
    <col min="12291" max="12291" width="15.7109375" style="95" customWidth="1"/>
    <col min="12292" max="12293" width="17.7109375" style="95" customWidth="1"/>
    <col min="12294" max="12294" width="13.7109375" style="95" customWidth="1"/>
    <col min="12295" max="12295" width="34.7109375" style="95" customWidth="1"/>
    <col min="12296" max="12296" width="17.7109375" style="95" customWidth="1"/>
    <col min="12297" max="12297" width="13.7109375" style="95" customWidth="1"/>
    <col min="12298" max="12298" width="30.7109375" style="95" customWidth="1"/>
    <col min="12299" max="12299" width="44.42578125" style="95" customWidth="1"/>
    <col min="12300" max="12544" width="11.42578125" style="95"/>
    <col min="12545" max="12545" width="8.7109375" style="95" customWidth="1"/>
    <col min="12546" max="12546" width="45.7109375" style="95" customWidth="1"/>
    <col min="12547" max="12547" width="15.7109375" style="95" customWidth="1"/>
    <col min="12548" max="12549" width="17.7109375" style="95" customWidth="1"/>
    <col min="12550" max="12550" width="13.7109375" style="95" customWidth="1"/>
    <col min="12551" max="12551" width="34.7109375" style="95" customWidth="1"/>
    <col min="12552" max="12552" width="17.7109375" style="95" customWidth="1"/>
    <col min="12553" max="12553" width="13.7109375" style="95" customWidth="1"/>
    <col min="12554" max="12554" width="30.7109375" style="95" customWidth="1"/>
    <col min="12555" max="12555" width="44.42578125" style="95" customWidth="1"/>
    <col min="12556" max="12800" width="11.42578125" style="95"/>
    <col min="12801" max="12801" width="8.7109375" style="95" customWidth="1"/>
    <col min="12802" max="12802" width="45.7109375" style="95" customWidth="1"/>
    <col min="12803" max="12803" width="15.7109375" style="95" customWidth="1"/>
    <col min="12804" max="12805" width="17.7109375" style="95" customWidth="1"/>
    <col min="12806" max="12806" width="13.7109375" style="95" customWidth="1"/>
    <col min="12807" max="12807" width="34.7109375" style="95" customWidth="1"/>
    <col min="12808" max="12808" width="17.7109375" style="95" customWidth="1"/>
    <col min="12809" max="12809" width="13.7109375" style="95" customWidth="1"/>
    <col min="12810" max="12810" width="30.7109375" style="95" customWidth="1"/>
    <col min="12811" max="12811" width="44.42578125" style="95" customWidth="1"/>
    <col min="12812" max="13056" width="11.42578125" style="95"/>
    <col min="13057" max="13057" width="8.7109375" style="95" customWidth="1"/>
    <col min="13058" max="13058" width="45.7109375" style="95" customWidth="1"/>
    <col min="13059" max="13059" width="15.7109375" style="95" customWidth="1"/>
    <col min="13060" max="13061" width="17.7109375" style="95" customWidth="1"/>
    <col min="13062" max="13062" width="13.7109375" style="95" customWidth="1"/>
    <col min="13063" max="13063" width="34.7109375" style="95" customWidth="1"/>
    <col min="13064" max="13064" width="17.7109375" style="95" customWidth="1"/>
    <col min="13065" max="13065" width="13.7109375" style="95" customWidth="1"/>
    <col min="13066" max="13066" width="30.7109375" style="95" customWidth="1"/>
    <col min="13067" max="13067" width="44.42578125" style="95" customWidth="1"/>
    <col min="13068" max="13312" width="11.42578125" style="95"/>
    <col min="13313" max="13313" width="8.7109375" style="95" customWidth="1"/>
    <col min="13314" max="13314" width="45.7109375" style="95" customWidth="1"/>
    <col min="13315" max="13315" width="15.7109375" style="95" customWidth="1"/>
    <col min="13316" max="13317" width="17.7109375" style="95" customWidth="1"/>
    <col min="13318" max="13318" width="13.7109375" style="95" customWidth="1"/>
    <col min="13319" max="13319" width="34.7109375" style="95" customWidth="1"/>
    <col min="13320" max="13320" width="17.7109375" style="95" customWidth="1"/>
    <col min="13321" max="13321" width="13.7109375" style="95" customWidth="1"/>
    <col min="13322" max="13322" width="30.7109375" style="95" customWidth="1"/>
    <col min="13323" max="13323" width="44.42578125" style="95" customWidth="1"/>
    <col min="13324" max="13568" width="11.42578125" style="95"/>
    <col min="13569" max="13569" width="8.7109375" style="95" customWidth="1"/>
    <col min="13570" max="13570" width="45.7109375" style="95" customWidth="1"/>
    <col min="13571" max="13571" width="15.7109375" style="95" customWidth="1"/>
    <col min="13572" max="13573" width="17.7109375" style="95" customWidth="1"/>
    <col min="13574" max="13574" width="13.7109375" style="95" customWidth="1"/>
    <col min="13575" max="13575" width="34.7109375" style="95" customWidth="1"/>
    <col min="13576" max="13576" width="17.7109375" style="95" customWidth="1"/>
    <col min="13577" max="13577" width="13.7109375" style="95" customWidth="1"/>
    <col min="13578" max="13578" width="30.7109375" style="95" customWidth="1"/>
    <col min="13579" max="13579" width="44.42578125" style="95" customWidth="1"/>
    <col min="13580" max="13824" width="11.42578125" style="95"/>
    <col min="13825" max="13825" width="8.7109375" style="95" customWidth="1"/>
    <col min="13826" max="13826" width="45.7109375" style="95" customWidth="1"/>
    <col min="13827" max="13827" width="15.7109375" style="95" customWidth="1"/>
    <col min="13828" max="13829" width="17.7109375" style="95" customWidth="1"/>
    <col min="13830" max="13830" width="13.7109375" style="95" customWidth="1"/>
    <col min="13831" max="13831" width="34.7109375" style="95" customWidth="1"/>
    <col min="13832" max="13832" width="17.7109375" style="95" customWidth="1"/>
    <col min="13833" max="13833" width="13.7109375" style="95" customWidth="1"/>
    <col min="13834" max="13834" width="30.7109375" style="95" customWidth="1"/>
    <col min="13835" max="13835" width="44.42578125" style="95" customWidth="1"/>
    <col min="13836" max="14080" width="11.42578125" style="95"/>
    <col min="14081" max="14081" width="8.7109375" style="95" customWidth="1"/>
    <col min="14082" max="14082" width="45.7109375" style="95" customWidth="1"/>
    <col min="14083" max="14083" width="15.7109375" style="95" customWidth="1"/>
    <col min="14084" max="14085" width="17.7109375" style="95" customWidth="1"/>
    <col min="14086" max="14086" width="13.7109375" style="95" customWidth="1"/>
    <col min="14087" max="14087" width="34.7109375" style="95" customWidth="1"/>
    <col min="14088" max="14088" width="17.7109375" style="95" customWidth="1"/>
    <col min="14089" max="14089" width="13.7109375" style="95" customWidth="1"/>
    <col min="14090" max="14090" width="30.7109375" style="95" customWidth="1"/>
    <col min="14091" max="14091" width="44.42578125" style="95" customWidth="1"/>
    <col min="14092" max="14336" width="11.42578125" style="95"/>
    <col min="14337" max="14337" width="8.7109375" style="95" customWidth="1"/>
    <col min="14338" max="14338" width="45.7109375" style="95" customWidth="1"/>
    <col min="14339" max="14339" width="15.7109375" style="95" customWidth="1"/>
    <col min="14340" max="14341" width="17.7109375" style="95" customWidth="1"/>
    <col min="14342" max="14342" width="13.7109375" style="95" customWidth="1"/>
    <col min="14343" max="14343" width="34.7109375" style="95" customWidth="1"/>
    <col min="14344" max="14344" width="17.7109375" style="95" customWidth="1"/>
    <col min="14345" max="14345" width="13.7109375" style="95" customWidth="1"/>
    <col min="14346" max="14346" width="30.7109375" style="95" customWidth="1"/>
    <col min="14347" max="14347" width="44.42578125" style="95" customWidth="1"/>
    <col min="14348" max="14592" width="11.42578125" style="95"/>
    <col min="14593" max="14593" width="8.7109375" style="95" customWidth="1"/>
    <col min="14594" max="14594" width="45.7109375" style="95" customWidth="1"/>
    <col min="14595" max="14595" width="15.7109375" style="95" customWidth="1"/>
    <col min="14596" max="14597" width="17.7109375" style="95" customWidth="1"/>
    <col min="14598" max="14598" width="13.7109375" style="95" customWidth="1"/>
    <col min="14599" max="14599" width="34.7109375" style="95" customWidth="1"/>
    <col min="14600" max="14600" width="17.7109375" style="95" customWidth="1"/>
    <col min="14601" max="14601" width="13.7109375" style="95" customWidth="1"/>
    <col min="14602" max="14602" width="30.7109375" style="95" customWidth="1"/>
    <col min="14603" max="14603" width="44.42578125" style="95" customWidth="1"/>
    <col min="14604" max="14848" width="11.42578125" style="95"/>
    <col min="14849" max="14849" width="8.7109375" style="95" customWidth="1"/>
    <col min="14850" max="14850" width="45.7109375" style="95" customWidth="1"/>
    <col min="14851" max="14851" width="15.7109375" style="95" customWidth="1"/>
    <col min="14852" max="14853" width="17.7109375" style="95" customWidth="1"/>
    <col min="14854" max="14854" width="13.7109375" style="95" customWidth="1"/>
    <col min="14855" max="14855" width="34.7109375" style="95" customWidth="1"/>
    <col min="14856" max="14856" width="17.7109375" style="95" customWidth="1"/>
    <col min="14857" max="14857" width="13.7109375" style="95" customWidth="1"/>
    <col min="14858" max="14858" width="30.7109375" style="95" customWidth="1"/>
    <col min="14859" max="14859" width="44.42578125" style="95" customWidth="1"/>
    <col min="14860" max="15104" width="11.42578125" style="95"/>
    <col min="15105" max="15105" width="8.7109375" style="95" customWidth="1"/>
    <col min="15106" max="15106" width="45.7109375" style="95" customWidth="1"/>
    <col min="15107" max="15107" width="15.7109375" style="95" customWidth="1"/>
    <col min="15108" max="15109" width="17.7109375" style="95" customWidth="1"/>
    <col min="15110" max="15110" width="13.7109375" style="95" customWidth="1"/>
    <col min="15111" max="15111" width="34.7109375" style="95" customWidth="1"/>
    <col min="15112" max="15112" width="17.7109375" style="95" customWidth="1"/>
    <col min="15113" max="15113" width="13.7109375" style="95" customWidth="1"/>
    <col min="15114" max="15114" width="30.7109375" style="95" customWidth="1"/>
    <col min="15115" max="15115" width="44.42578125" style="95" customWidth="1"/>
    <col min="15116" max="15360" width="11.42578125" style="95"/>
    <col min="15361" max="15361" width="8.7109375" style="95" customWidth="1"/>
    <col min="15362" max="15362" width="45.7109375" style="95" customWidth="1"/>
    <col min="15363" max="15363" width="15.7109375" style="95" customWidth="1"/>
    <col min="15364" max="15365" width="17.7109375" style="95" customWidth="1"/>
    <col min="15366" max="15366" width="13.7109375" style="95" customWidth="1"/>
    <col min="15367" max="15367" width="34.7109375" style="95" customWidth="1"/>
    <col min="15368" max="15368" width="17.7109375" style="95" customWidth="1"/>
    <col min="15369" max="15369" width="13.7109375" style="95" customWidth="1"/>
    <col min="15370" max="15370" width="30.7109375" style="95" customWidth="1"/>
    <col min="15371" max="15371" width="44.42578125" style="95" customWidth="1"/>
    <col min="15372" max="15616" width="11.42578125" style="95"/>
    <col min="15617" max="15617" width="8.7109375" style="95" customWidth="1"/>
    <col min="15618" max="15618" width="45.7109375" style="95" customWidth="1"/>
    <col min="15619" max="15619" width="15.7109375" style="95" customWidth="1"/>
    <col min="15620" max="15621" width="17.7109375" style="95" customWidth="1"/>
    <col min="15622" max="15622" width="13.7109375" style="95" customWidth="1"/>
    <col min="15623" max="15623" width="34.7109375" style="95" customWidth="1"/>
    <col min="15624" max="15624" width="17.7109375" style="95" customWidth="1"/>
    <col min="15625" max="15625" width="13.7109375" style="95" customWidth="1"/>
    <col min="15626" max="15626" width="30.7109375" style="95" customWidth="1"/>
    <col min="15627" max="15627" width="44.42578125" style="95" customWidth="1"/>
    <col min="15628" max="15872" width="11.42578125" style="95"/>
    <col min="15873" max="15873" width="8.7109375" style="95" customWidth="1"/>
    <col min="15874" max="15874" width="45.7109375" style="95" customWidth="1"/>
    <col min="15875" max="15875" width="15.7109375" style="95" customWidth="1"/>
    <col min="15876" max="15877" width="17.7109375" style="95" customWidth="1"/>
    <col min="15878" max="15878" width="13.7109375" style="95" customWidth="1"/>
    <col min="15879" max="15879" width="34.7109375" style="95" customWidth="1"/>
    <col min="15880" max="15880" width="17.7109375" style="95" customWidth="1"/>
    <col min="15881" max="15881" width="13.7109375" style="95" customWidth="1"/>
    <col min="15882" max="15882" width="30.7109375" style="95" customWidth="1"/>
    <col min="15883" max="15883" width="44.42578125" style="95" customWidth="1"/>
    <col min="15884" max="16128" width="11.42578125" style="95"/>
    <col min="16129" max="16129" width="8.7109375" style="95" customWidth="1"/>
    <col min="16130" max="16130" width="45.7109375" style="95" customWidth="1"/>
    <col min="16131" max="16131" width="15.7109375" style="95" customWidth="1"/>
    <col min="16132" max="16133" width="17.7109375" style="95" customWidth="1"/>
    <col min="16134" max="16134" width="13.7109375" style="95" customWidth="1"/>
    <col min="16135" max="16135" width="34.7109375" style="95" customWidth="1"/>
    <col min="16136" max="16136" width="17.7109375" style="95" customWidth="1"/>
    <col min="16137" max="16137" width="13.7109375" style="95" customWidth="1"/>
    <col min="16138" max="16138" width="30.7109375" style="95" customWidth="1"/>
    <col min="16139" max="16139" width="44.42578125" style="95" customWidth="1"/>
    <col min="16140" max="16384" width="11.42578125" style="95"/>
  </cols>
  <sheetData>
    <row r="1" spans="1:12" ht="18.75" x14ac:dyDescent="0.3">
      <c r="A1" s="747"/>
      <c r="B1" s="748"/>
      <c r="C1" s="749"/>
      <c r="D1" s="750"/>
      <c r="E1" s="751"/>
      <c r="F1" s="751"/>
      <c r="G1" s="752"/>
      <c r="H1" s="751"/>
      <c r="I1" s="753"/>
      <c r="J1" s="754" t="s">
        <v>2215</v>
      </c>
    </row>
    <row r="2" spans="1:12" s="82" customFormat="1" ht="18.75" customHeight="1" x14ac:dyDescent="0.25">
      <c r="A2" s="2146" t="s">
        <v>1459</v>
      </c>
      <c r="B2" s="2146"/>
      <c r="C2" s="2146"/>
      <c r="D2" s="2146"/>
      <c r="E2" s="2146"/>
      <c r="F2" s="2146"/>
      <c r="G2" s="2146"/>
      <c r="H2" s="2146"/>
      <c r="I2" s="2146"/>
      <c r="J2" s="2146"/>
    </row>
    <row r="3" spans="1:12" s="82" customFormat="1" ht="42" customHeight="1" x14ac:dyDescent="0.25">
      <c r="A3" s="2147" t="s">
        <v>808</v>
      </c>
      <c r="B3" s="2147"/>
      <c r="C3" s="2147"/>
      <c r="D3" s="2147"/>
      <c r="E3" s="2147"/>
      <c r="F3" s="2147"/>
      <c r="G3" s="2147"/>
      <c r="H3" s="2147"/>
      <c r="I3" s="2147"/>
      <c r="J3" s="2147"/>
    </row>
    <row r="4" spans="1:12" s="83" customFormat="1" ht="21.75" customHeight="1" x14ac:dyDescent="0.25">
      <c r="A4" s="2148" t="s">
        <v>1733</v>
      </c>
      <c r="B4" s="2148"/>
      <c r="C4" s="2148"/>
      <c r="D4" s="2148"/>
      <c r="E4" s="2148"/>
      <c r="F4" s="2148"/>
      <c r="G4" s="2148"/>
      <c r="H4" s="2148"/>
      <c r="I4" s="2148"/>
      <c r="J4" s="2148"/>
    </row>
    <row r="5" spans="1:12" s="124" customFormat="1" ht="15" customHeight="1" x14ac:dyDescent="0.25">
      <c r="A5" s="755"/>
      <c r="B5" s="755"/>
      <c r="C5" s="755"/>
      <c r="D5" s="755"/>
      <c r="E5" s="755"/>
      <c r="F5" s="755"/>
      <c r="G5" s="755"/>
      <c r="H5" s="755"/>
      <c r="I5" s="755"/>
      <c r="J5" s="755"/>
    </row>
    <row r="6" spans="1:12" s="84" customFormat="1" ht="129.75" customHeight="1" x14ac:dyDescent="0.25">
      <c r="A6" s="756" t="s">
        <v>1</v>
      </c>
      <c r="B6" s="676" t="s">
        <v>2</v>
      </c>
      <c r="C6" s="676" t="s">
        <v>3</v>
      </c>
      <c r="D6" s="757" t="s">
        <v>706</v>
      </c>
      <c r="E6" s="758" t="s">
        <v>1256</v>
      </c>
      <c r="F6" s="758" t="s">
        <v>4</v>
      </c>
      <c r="G6" s="676" t="s">
        <v>399</v>
      </c>
      <c r="H6" s="676" t="s">
        <v>1257</v>
      </c>
      <c r="I6" s="676" t="s">
        <v>6</v>
      </c>
      <c r="J6" s="676" t="s">
        <v>7</v>
      </c>
    </row>
    <row r="7" spans="1:12" s="85" customFormat="1" ht="18.75" x14ac:dyDescent="0.25">
      <c r="A7" s="756">
        <v>1</v>
      </c>
      <c r="B7" s="759">
        <v>2</v>
      </c>
      <c r="C7" s="759">
        <v>3</v>
      </c>
      <c r="D7" s="759">
        <v>4</v>
      </c>
      <c r="E7" s="759">
        <v>5</v>
      </c>
      <c r="F7" s="759">
        <v>6</v>
      </c>
      <c r="G7" s="759">
        <v>7</v>
      </c>
      <c r="H7" s="759">
        <v>8</v>
      </c>
      <c r="I7" s="759">
        <v>9</v>
      </c>
      <c r="J7" s="676">
        <v>10</v>
      </c>
    </row>
    <row r="8" spans="1:12" s="86" customFormat="1" ht="24.75" customHeight="1" x14ac:dyDescent="0.25">
      <c r="A8" s="2046" t="s">
        <v>659</v>
      </c>
      <c r="B8" s="2046"/>
      <c r="C8" s="2046"/>
      <c r="D8" s="2046"/>
      <c r="E8" s="2046"/>
      <c r="F8" s="2046"/>
      <c r="G8" s="2046"/>
      <c r="H8" s="2046"/>
      <c r="I8" s="2046"/>
      <c r="J8" s="2046"/>
    </row>
    <row r="9" spans="1:12" s="86" customFormat="1" ht="116.25" customHeight="1" x14ac:dyDescent="0.25">
      <c r="A9" s="652" t="s">
        <v>10</v>
      </c>
      <c r="B9" s="649" t="s">
        <v>660</v>
      </c>
      <c r="C9" s="649" t="s">
        <v>23</v>
      </c>
      <c r="D9" s="772">
        <f>D10+D11</f>
        <v>409.90000000000003</v>
      </c>
      <c r="E9" s="772">
        <f>E10+E11</f>
        <v>409.90000000000003</v>
      </c>
      <c r="F9" s="772">
        <f>E9*100/D9</f>
        <v>99.999999999999986</v>
      </c>
      <c r="G9" s="772"/>
      <c r="H9" s="772">
        <f>H10+H11</f>
        <v>409.90000000000003</v>
      </c>
      <c r="I9" s="772">
        <f>F9</f>
        <v>99.999999999999986</v>
      </c>
      <c r="J9" s="760"/>
    </row>
    <row r="10" spans="1:12" s="86" customFormat="1" ht="114" customHeight="1" x14ac:dyDescent="0.25">
      <c r="A10" s="783" t="s">
        <v>25</v>
      </c>
      <c r="B10" s="761" t="s">
        <v>809</v>
      </c>
      <c r="C10" s="761" t="s">
        <v>23</v>
      </c>
      <c r="D10" s="774">
        <v>347.1</v>
      </c>
      <c r="E10" s="774">
        <v>347.1</v>
      </c>
      <c r="F10" s="774">
        <f>E10*100/D10</f>
        <v>100</v>
      </c>
      <c r="G10" s="762" t="s">
        <v>1734</v>
      </c>
      <c r="H10" s="774">
        <f>E10</f>
        <v>347.1</v>
      </c>
      <c r="I10" s="774">
        <f>H10*100/D10</f>
        <v>100</v>
      </c>
      <c r="J10" s="762"/>
      <c r="L10" s="125"/>
    </row>
    <row r="11" spans="1:12" s="86" customFormat="1" ht="280.5" customHeight="1" x14ac:dyDescent="0.25">
      <c r="A11" s="783" t="s">
        <v>35</v>
      </c>
      <c r="B11" s="761" t="s">
        <v>810</v>
      </c>
      <c r="C11" s="761" t="s">
        <v>23</v>
      </c>
      <c r="D11" s="774">
        <v>62.8</v>
      </c>
      <c r="E11" s="774">
        <v>62.8</v>
      </c>
      <c r="F11" s="774">
        <f>E11*100/D11</f>
        <v>100</v>
      </c>
      <c r="G11" s="762" t="s">
        <v>2505</v>
      </c>
      <c r="H11" s="774">
        <v>62.8</v>
      </c>
      <c r="I11" s="774">
        <f>H11*100/D11</f>
        <v>100</v>
      </c>
      <c r="J11" s="762"/>
      <c r="K11" s="126"/>
    </row>
    <row r="12" spans="1:12" s="86" customFormat="1" ht="94.5" customHeight="1" x14ac:dyDescent="0.3">
      <c r="A12" s="763"/>
      <c r="B12" s="764" t="s">
        <v>48</v>
      </c>
      <c r="C12" s="649" t="s">
        <v>23</v>
      </c>
      <c r="D12" s="765">
        <f>D9</f>
        <v>409.90000000000003</v>
      </c>
      <c r="E12" s="765">
        <f>E9</f>
        <v>409.90000000000003</v>
      </c>
      <c r="F12" s="772">
        <f>E12/D12*100</f>
        <v>100</v>
      </c>
      <c r="G12" s="765"/>
      <c r="H12" s="765">
        <f>H9</f>
        <v>409.90000000000003</v>
      </c>
      <c r="I12" s="765">
        <f>I9</f>
        <v>99.999999999999986</v>
      </c>
      <c r="J12" s="765"/>
    </row>
    <row r="13" spans="1:12" s="86" customFormat="1" ht="27.75" customHeight="1" x14ac:dyDescent="0.25">
      <c r="A13" s="2046" t="s">
        <v>400</v>
      </c>
      <c r="B13" s="2046" t="s">
        <v>401</v>
      </c>
      <c r="C13" s="2046" t="s">
        <v>23</v>
      </c>
      <c r="D13" s="2046">
        <v>225</v>
      </c>
      <c r="E13" s="2046">
        <v>225</v>
      </c>
      <c r="F13" s="2046">
        <f>E13/D13*100</f>
        <v>100</v>
      </c>
      <c r="G13" s="2046" t="s">
        <v>402</v>
      </c>
      <c r="H13" s="2046">
        <v>225</v>
      </c>
      <c r="I13" s="2046">
        <f>H13*100/D13</f>
        <v>100</v>
      </c>
      <c r="J13" s="2046"/>
    </row>
    <row r="14" spans="1:12" s="86" customFormat="1" ht="163.5" customHeight="1" x14ac:dyDescent="0.25">
      <c r="A14" s="772" t="s">
        <v>10</v>
      </c>
      <c r="B14" s="773" t="s">
        <v>811</v>
      </c>
      <c r="C14" s="773" t="s">
        <v>23</v>
      </c>
      <c r="D14" s="766">
        <f>D15</f>
        <v>3167.8</v>
      </c>
      <c r="E14" s="766">
        <f>E15</f>
        <v>3167.8</v>
      </c>
      <c r="F14" s="772">
        <f>E14*100/D14</f>
        <v>100</v>
      </c>
      <c r="G14" s="772"/>
      <c r="H14" s="766">
        <f>H15</f>
        <v>3167.8</v>
      </c>
      <c r="I14" s="772">
        <f>H14*100/D14</f>
        <v>100</v>
      </c>
      <c r="J14" s="767"/>
    </row>
    <row r="15" spans="1:12" s="86" customFormat="1" ht="132" customHeight="1" x14ac:dyDescent="0.25">
      <c r="A15" s="776" t="s">
        <v>25</v>
      </c>
      <c r="B15" s="775" t="s">
        <v>812</v>
      </c>
      <c r="C15" s="775" t="s">
        <v>23</v>
      </c>
      <c r="D15" s="768">
        <v>3167.8</v>
      </c>
      <c r="E15" s="768">
        <v>3167.8</v>
      </c>
      <c r="F15" s="774">
        <f>E15/D15*100</f>
        <v>100</v>
      </c>
      <c r="G15" s="762" t="s">
        <v>2301</v>
      </c>
      <c r="H15" s="768">
        <v>3167.8</v>
      </c>
      <c r="I15" s="774">
        <f>H15*100/D15</f>
        <v>100</v>
      </c>
      <c r="J15" s="762"/>
    </row>
    <row r="16" spans="1:12" s="86" customFormat="1" ht="91.5" customHeight="1" x14ac:dyDescent="0.3">
      <c r="A16" s="763"/>
      <c r="B16" s="769" t="s">
        <v>75</v>
      </c>
      <c r="C16" s="773" t="s">
        <v>23</v>
      </c>
      <c r="D16" s="770">
        <f>D14</f>
        <v>3167.8</v>
      </c>
      <c r="E16" s="770">
        <f>E14</f>
        <v>3167.8</v>
      </c>
      <c r="F16" s="765">
        <f>F14</f>
        <v>100</v>
      </c>
      <c r="G16" s="765"/>
      <c r="H16" s="770">
        <f>H14</f>
        <v>3167.8</v>
      </c>
      <c r="I16" s="765">
        <f>I14</f>
        <v>100</v>
      </c>
      <c r="J16" s="771"/>
    </row>
    <row r="17" spans="1:10" s="86" customFormat="1" ht="25.5" customHeight="1" x14ac:dyDescent="0.25">
      <c r="A17" s="2151" t="s">
        <v>813</v>
      </c>
      <c r="B17" s="2151"/>
      <c r="C17" s="2151"/>
      <c r="D17" s="2151"/>
      <c r="E17" s="2151"/>
      <c r="F17" s="2151"/>
      <c r="G17" s="2151"/>
      <c r="H17" s="2151"/>
      <c r="I17" s="2151"/>
      <c r="J17" s="2151"/>
    </row>
    <row r="18" spans="1:10" s="86" customFormat="1" ht="24.75" customHeight="1" x14ac:dyDescent="0.25">
      <c r="A18" s="2151" t="s">
        <v>10</v>
      </c>
      <c r="B18" s="2153" t="s">
        <v>814</v>
      </c>
      <c r="C18" s="773" t="s">
        <v>18</v>
      </c>
      <c r="D18" s="766">
        <f>D19+D20</f>
        <v>4777.3</v>
      </c>
      <c r="E18" s="766">
        <f>E19+E20</f>
        <v>3570.1</v>
      </c>
      <c r="F18" s="772">
        <f>E18*100/D18</f>
        <v>74.73049630544449</v>
      </c>
      <c r="G18" s="2151"/>
      <c r="H18" s="766">
        <f>H19+H20</f>
        <v>3570.1</v>
      </c>
      <c r="I18" s="772">
        <f>H18*100/D18</f>
        <v>74.73049630544449</v>
      </c>
      <c r="J18" s="2151"/>
    </row>
    <row r="19" spans="1:10" s="86" customFormat="1" ht="87.75" customHeight="1" x14ac:dyDescent="0.25">
      <c r="A19" s="2151" t="s">
        <v>313</v>
      </c>
      <c r="B19" s="2153"/>
      <c r="C19" s="773" t="s">
        <v>19</v>
      </c>
      <c r="D19" s="766">
        <f>D22</f>
        <v>4676.8</v>
      </c>
      <c r="E19" s="766">
        <f>E22</f>
        <v>3503.4</v>
      </c>
      <c r="F19" s="772">
        <f>E19*100/D19</f>
        <v>74.910195005131712</v>
      </c>
      <c r="G19" s="2151"/>
      <c r="H19" s="766">
        <f>H22</f>
        <v>3503.4</v>
      </c>
      <c r="I19" s="772">
        <f>H19*100/D19</f>
        <v>74.910195005131712</v>
      </c>
      <c r="J19" s="2151"/>
    </row>
    <row r="20" spans="1:10" s="86" customFormat="1" ht="106.5" customHeight="1" x14ac:dyDescent="0.25">
      <c r="A20" s="2151" t="s">
        <v>16</v>
      </c>
      <c r="B20" s="2153"/>
      <c r="C20" s="773" t="s">
        <v>23</v>
      </c>
      <c r="D20" s="772">
        <f>D23</f>
        <v>100.5</v>
      </c>
      <c r="E20" s="766">
        <f>E23</f>
        <v>66.7</v>
      </c>
      <c r="F20" s="772">
        <f>E20*100/D20</f>
        <v>66.368159203980099</v>
      </c>
      <c r="G20" s="2151"/>
      <c r="H20" s="766">
        <f>H23</f>
        <v>66.7</v>
      </c>
      <c r="I20" s="772">
        <f>H20*100/D20</f>
        <v>66.368159203980099</v>
      </c>
      <c r="J20" s="2151"/>
    </row>
    <row r="21" spans="1:10" s="86" customFormat="1" ht="32.25" customHeight="1" x14ac:dyDescent="0.25">
      <c r="A21" s="2154" t="s">
        <v>25</v>
      </c>
      <c r="B21" s="2156" t="s">
        <v>815</v>
      </c>
      <c r="C21" s="775" t="s">
        <v>18</v>
      </c>
      <c r="D21" s="768">
        <f>D22+D23</f>
        <v>4777.3</v>
      </c>
      <c r="E21" s="768">
        <f>E22+E23</f>
        <v>3570.1</v>
      </c>
      <c r="F21" s="774">
        <f>E21*100/D21</f>
        <v>74.73049630544449</v>
      </c>
      <c r="G21" s="2157" t="s">
        <v>816</v>
      </c>
      <c r="H21" s="768">
        <f>H22+H23</f>
        <v>3570.1</v>
      </c>
      <c r="I21" s="774">
        <f>H21*100/D21</f>
        <v>74.73049630544449</v>
      </c>
      <c r="J21" s="2158"/>
    </row>
    <row r="22" spans="1:10" s="86" customFormat="1" ht="76.5" customHeight="1" x14ac:dyDescent="0.25">
      <c r="A22" s="2155"/>
      <c r="B22" s="2156"/>
      <c r="C22" s="775" t="s">
        <v>19</v>
      </c>
      <c r="D22" s="768">
        <f>D24</f>
        <v>4676.8</v>
      </c>
      <c r="E22" s="768">
        <f>E24</f>
        <v>3503.4</v>
      </c>
      <c r="F22" s="774">
        <f>E22/D22*100</f>
        <v>74.910195005131712</v>
      </c>
      <c r="G22" s="2157"/>
      <c r="H22" s="768">
        <f>H24</f>
        <v>3503.4</v>
      </c>
      <c r="I22" s="774">
        <f>I24</f>
        <v>74.910195005131712</v>
      </c>
      <c r="J22" s="2158"/>
    </row>
    <row r="23" spans="1:10" s="86" customFormat="1" ht="92.25" customHeight="1" x14ac:dyDescent="0.25">
      <c r="A23" s="2155"/>
      <c r="B23" s="2156"/>
      <c r="C23" s="775" t="s">
        <v>23</v>
      </c>
      <c r="D23" s="774">
        <f>D25</f>
        <v>100.5</v>
      </c>
      <c r="E23" s="774">
        <f>E25</f>
        <v>66.7</v>
      </c>
      <c r="F23" s="774">
        <f>E23*100/D23</f>
        <v>66.368159203980099</v>
      </c>
      <c r="G23" s="2157"/>
      <c r="H23" s="774">
        <f>H25</f>
        <v>66.7</v>
      </c>
      <c r="I23" s="774">
        <f>I25</f>
        <v>66.368159203980099</v>
      </c>
      <c r="J23" s="2158"/>
    </row>
    <row r="24" spans="1:10" s="86" customFormat="1" ht="237" customHeight="1" x14ac:dyDescent="0.25">
      <c r="A24" s="774" t="s">
        <v>282</v>
      </c>
      <c r="B24" s="775" t="s">
        <v>403</v>
      </c>
      <c r="C24" s="775" t="s">
        <v>19</v>
      </c>
      <c r="D24" s="768">
        <v>4676.8</v>
      </c>
      <c r="E24" s="768">
        <v>3503.4</v>
      </c>
      <c r="F24" s="774">
        <f>E24*100/D24</f>
        <v>74.910195005131712</v>
      </c>
      <c r="G24" s="777" t="s">
        <v>2506</v>
      </c>
      <c r="H24" s="768">
        <f>E24</f>
        <v>3503.4</v>
      </c>
      <c r="I24" s="774">
        <f>H24*100/D24</f>
        <v>74.910195005131712</v>
      </c>
      <c r="J24" s="777" t="s">
        <v>2302</v>
      </c>
    </row>
    <row r="25" spans="1:10" s="86" customFormat="1" ht="214.5" customHeight="1" x14ac:dyDescent="0.25">
      <c r="A25" s="774" t="s">
        <v>283</v>
      </c>
      <c r="B25" s="775" t="s">
        <v>404</v>
      </c>
      <c r="C25" s="775" t="s">
        <v>23</v>
      </c>
      <c r="D25" s="774">
        <v>100.5</v>
      </c>
      <c r="E25" s="768">
        <v>66.7</v>
      </c>
      <c r="F25" s="774">
        <f>E25*100/D25</f>
        <v>66.368159203980099</v>
      </c>
      <c r="G25" s="762" t="s">
        <v>2303</v>
      </c>
      <c r="H25" s="768">
        <v>66.7</v>
      </c>
      <c r="I25" s="774">
        <f>H25*100/D25</f>
        <v>66.368159203980099</v>
      </c>
      <c r="J25" s="1746" t="s">
        <v>2507</v>
      </c>
    </row>
    <row r="26" spans="1:10" s="86" customFormat="1" ht="19.5" customHeight="1" x14ac:dyDescent="0.25">
      <c r="A26" s="2149"/>
      <c r="B26" s="2150" t="s">
        <v>89</v>
      </c>
      <c r="C26" s="773" t="s">
        <v>18</v>
      </c>
      <c r="D26" s="766">
        <f>D18</f>
        <v>4777.3</v>
      </c>
      <c r="E26" s="766">
        <f>E18</f>
        <v>3570.1</v>
      </c>
      <c r="F26" s="772">
        <f>F18</f>
        <v>74.73049630544449</v>
      </c>
      <c r="G26" s="2151"/>
      <c r="H26" s="766">
        <f>H27+H28</f>
        <v>3570.1</v>
      </c>
      <c r="I26" s="772">
        <f>H26*100/D26</f>
        <v>74.73049630544449</v>
      </c>
      <c r="J26" s="2152"/>
    </row>
    <row r="27" spans="1:10" s="86" customFormat="1" ht="90" customHeight="1" x14ac:dyDescent="0.25">
      <c r="A27" s="2149"/>
      <c r="B27" s="2150"/>
      <c r="C27" s="773" t="s">
        <v>19</v>
      </c>
      <c r="D27" s="766">
        <f>D19</f>
        <v>4676.8</v>
      </c>
      <c r="E27" s="766">
        <f>E19</f>
        <v>3503.4</v>
      </c>
      <c r="F27" s="772">
        <f>E27*100/D27</f>
        <v>74.910195005131712</v>
      </c>
      <c r="G27" s="2151"/>
      <c r="H27" s="766">
        <f>H19</f>
        <v>3503.4</v>
      </c>
      <c r="I27" s="772">
        <f>H27*100/D27</f>
        <v>74.910195005131712</v>
      </c>
      <c r="J27" s="2152"/>
    </row>
    <row r="28" spans="1:10" s="86" customFormat="1" ht="93.75" x14ac:dyDescent="0.25">
      <c r="A28" s="2149"/>
      <c r="B28" s="2150"/>
      <c r="C28" s="773" t="s">
        <v>23</v>
      </c>
      <c r="D28" s="772">
        <f>D20</f>
        <v>100.5</v>
      </c>
      <c r="E28" s="772">
        <f>E20</f>
        <v>66.7</v>
      </c>
      <c r="F28" s="772">
        <f>E28*100/D28</f>
        <v>66.368159203980099</v>
      </c>
      <c r="G28" s="2151"/>
      <c r="H28" s="772">
        <f>H20</f>
        <v>66.7</v>
      </c>
      <c r="I28" s="772">
        <f>H28*100/D28</f>
        <v>66.368159203980099</v>
      </c>
      <c r="J28" s="2152"/>
    </row>
    <row r="29" spans="1:10" s="86" customFormat="1" ht="21" customHeight="1" x14ac:dyDescent="0.25">
      <c r="A29" s="2151" t="s">
        <v>405</v>
      </c>
      <c r="B29" s="2154"/>
      <c r="C29" s="2154"/>
      <c r="D29" s="2154"/>
      <c r="E29" s="2154"/>
      <c r="F29" s="2154"/>
      <c r="G29" s="2154"/>
      <c r="H29" s="2154"/>
      <c r="I29" s="2154"/>
      <c r="J29" s="2154"/>
    </row>
    <row r="30" spans="1:10" s="86" customFormat="1" ht="92.25" customHeight="1" x14ac:dyDescent="0.25">
      <c r="A30" s="772" t="s">
        <v>10</v>
      </c>
      <c r="B30" s="773" t="s">
        <v>817</v>
      </c>
      <c r="C30" s="773" t="s">
        <v>23</v>
      </c>
      <c r="D30" s="772">
        <f>D31</f>
        <v>0</v>
      </c>
      <c r="E30" s="772">
        <f>E31</f>
        <v>0</v>
      </c>
      <c r="F30" s="772">
        <f>F31</f>
        <v>0</v>
      </c>
      <c r="G30" s="772"/>
      <c r="H30" s="772">
        <f>E30</f>
        <v>0</v>
      </c>
      <c r="I30" s="772">
        <f>I31</f>
        <v>0</v>
      </c>
      <c r="J30" s="778"/>
    </row>
    <row r="31" spans="1:10" s="86" customFormat="1" ht="136.5" customHeight="1" x14ac:dyDescent="0.25">
      <c r="A31" s="774" t="s">
        <v>25</v>
      </c>
      <c r="B31" s="775" t="s">
        <v>818</v>
      </c>
      <c r="C31" s="775" t="s">
        <v>23</v>
      </c>
      <c r="D31" s="774">
        <v>0</v>
      </c>
      <c r="E31" s="774">
        <v>0</v>
      </c>
      <c r="F31" s="774">
        <f>F32</f>
        <v>0</v>
      </c>
      <c r="G31" s="762" t="s">
        <v>2509</v>
      </c>
      <c r="H31" s="774">
        <f>H32</f>
        <v>0</v>
      </c>
      <c r="I31" s="774">
        <f>I32</f>
        <v>0</v>
      </c>
      <c r="J31" s="762" t="s">
        <v>819</v>
      </c>
    </row>
    <row r="32" spans="1:10" s="86" customFormat="1" ht="90.75" customHeight="1" x14ac:dyDescent="0.3">
      <c r="A32" s="763"/>
      <c r="B32" s="769" t="s">
        <v>305</v>
      </c>
      <c r="C32" s="773" t="s">
        <v>23</v>
      </c>
      <c r="D32" s="765">
        <f>D30</f>
        <v>0</v>
      </c>
      <c r="E32" s="765">
        <f>E30</f>
        <v>0</v>
      </c>
      <c r="F32" s="765">
        <v>0</v>
      </c>
      <c r="G32" s="765"/>
      <c r="H32" s="765">
        <f>H30</f>
        <v>0</v>
      </c>
      <c r="I32" s="765">
        <v>0</v>
      </c>
      <c r="J32" s="771"/>
    </row>
    <row r="33" spans="1:10" s="86" customFormat="1" ht="27.75" customHeight="1" x14ac:dyDescent="0.25">
      <c r="A33" s="2149"/>
      <c r="B33" s="2159" t="s">
        <v>86</v>
      </c>
      <c r="C33" s="773" t="s">
        <v>18</v>
      </c>
      <c r="D33" s="770">
        <f>D34+D35</f>
        <v>8355</v>
      </c>
      <c r="E33" s="770">
        <f>E34+E35</f>
        <v>7147.8</v>
      </c>
      <c r="F33" s="765">
        <f>E33/D33*100</f>
        <v>85.551166965888697</v>
      </c>
      <c r="G33" s="2160"/>
      <c r="H33" s="770">
        <f>H34+H35</f>
        <v>7147.8</v>
      </c>
      <c r="I33" s="765">
        <f>H33/D33*100</f>
        <v>85.551166965888697</v>
      </c>
      <c r="J33" s="2152"/>
    </row>
    <row r="34" spans="1:10" s="86" customFormat="1" ht="89.25" customHeight="1" x14ac:dyDescent="0.25">
      <c r="A34" s="2149"/>
      <c r="B34" s="2159"/>
      <c r="C34" s="773" t="s">
        <v>19</v>
      </c>
      <c r="D34" s="766">
        <f>D27</f>
        <v>4676.8</v>
      </c>
      <c r="E34" s="766">
        <f>E22</f>
        <v>3503.4</v>
      </c>
      <c r="F34" s="772">
        <f>E34*100/D34</f>
        <v>74.910195005131712</v>
      </c>
      <c r="G34" s="2160"/>
      <c r="H34" s="766">
        <f>H27</f>
        <v>3503.4</v>
      </c>
      <c r="I34" s="765">
        <f>H34/D34*100</f>
        <v>74.910195005131712</v>
      </c>
      <c r="J34" s="2152"/>
    </row>
    <row r="35" spans="1:10" s="86" customFormat="1" ht="90.75" customHeight="1" x14ac:dyDescent="0.25">
      <c r="A35" s="2149"/>
      <c r="B35" s="2159"/>
      <c r="C35" s="773" t="s">
        <v>23</v>
      </c>
      <c r="D35" s="766">
        <f>D32+D28+D16+D12</f>
        <v>3678.2000000000003</v>
      </c>
      <c r="E35" s="766">
        <f>E32+E28+E16+E12</f>
        <v>3644.4</v>
      </c>
      <c r="F35" s="772">
        <f>E35/D35*100</f>
        <v>99.081072263607197</v>
      </c>
      <c r="G35" s="2160"/>
      <c r="H35" s="766">
        <f>H32+H28+H16+H12</f>
        <v>3644.4</v>
      </c>
      <c r="I35" s="765">
        <f t="shared" ref="I35" si="0">H35/D35*100</f>
        <v>99.081072263607197</v>
      </c>
      <c r="J35" s="2152"/>
    </row>
  </sheetData>
  <mergeCells count="23">
    <mergeCell ref="A29:J29"/>
    <mergeCell ref="A33:A35"/>
    <mergeCell ref="B33:B35"/>
    <mergeCell ref="G33:G35"/>
    <mergeCell ref="J33:J35"/>
    <mergeCell ref="A26:A28"/>
    <mergeCell ref="B26:B28"/>
    <mergeCell ref="G26:G28"/>
    <mergeCell ref="J26:J28"/>
    <mergeCell ref="A17:J17"/>
    <mergeCell ref="A18:A20"/>
    <mergeCell ref="B18:B20"/>
    <mergeCell ref="G18:G20"/>
    <mergeCell ref="J18:J20"/>
    <mergeCell ref="A21:A23"/>
    <mergeCell ref="B21:B23"/>
    <mergeCell ref="G21:G23"/>
    <mergeCell ref="J21:J23"/>
    <mergeCell ref="A2:J2"/>
    <mergeCell ref="A3:J3"/>
    <mergeCell ref="A4:J4"/>
    <mergeCell ref="A8:J8"/>
    <mergeCell ref="A13:J13"/>
  </mergeCells>
  <pageMargins left="0.78740157480314965" right="0.39370078740157483" top="0.78740157480314965" bottom="0.78740157480314965" header="0.51181102362204722" footer="0.39370078740157483"/>
  <pageSetup paperSize="9" scale="62" firstPageNumber="101" orientation="landscape" useFirstPageNumber="1" r:id="rId1"/>
  <headerFooter>
    <oddFooter>&amp;R&amp;"Times New Roman,обычный"&amp;14&amp;P</oddFooter>
  </headerFooter>
  <rowBreaks count="2" manualBreakCount="2">
    <brk id="20" max="16383" man="1"/>
    <brk id="25" max="16383" man="1"/>
  </rowBreaks>
  <colBreaks count="1" manualBreakCount="1">
    <brk id="10"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pageSetUpPr fitToPage="1"/>
  </sheetPr>
  <dimension ref="A1:G19"/>
  <sheetViews>
    <sheetView zoomScale="60" zoomScaleNormal="60" workbookViewId="0">
      <selection activeCell="E65" sqref="E65:F65"/>
    </sheetView>
  </sheetViews>
  <sheetFormatPr defaultRowHeight="12.75" x14ac:dyDescent="0.2"/>
  <cols>
    <col min="1" max="1" width="5.7109375" style="167" customWidth="1"/>
    <col min="2" max="2" width="77.7109375" style="167" customWidth="1"/>
    <col min="3" max="3" width="11.7109375" style="167" customWidth="1"/>
    <col min="4" max="6" width="15.7109375" style="167" customWidth="1"/>
    <col min="7" max="7" width="73.7109375" style="167" customWidth="1"/>
    <col min="8" max="178" width="9.140625" style="167"/>
    <col min="179" max="179" width="5.7109375" style="167" customWidth="1"/>
    <col min="180" max="180" width="37.7109375" style="167" customWidth="1"/>
    <col min="181" max="181" width="11.7109375" style="167" customWidth="1"/>
    <col min="182" max="184" width="15.7109375" style="167" customWidth="1"/>
    <col min="185" max="185" width="30.7109375" style="167" customWidth="1"/>
    <col min="186" max="186" width="18.7109375" style="167" customWidth="1"/>
    <col min="187" max="434" width="9.140625" style="167"/>
    <col min="435" max="435" width="5.7109375" style="167" customWidth="1"/>
    <col min="436" max="436" width="37.7109375" style="167" customWidth="1"/>
    <col min="437" max="437" width="11.7109375" style="167" customWidth="1"/>
    <col min="438" max="440" width="15.7109375" style="167" customWidth="1"/>
    <col min="441" max="441" width="30.7109375" style="167" customWidth="1"/>
    <col min="442" max="442" width="18.7109375" style="167" customWidth="1"/>
    <col min="443" max="690" width="9.140625" style="167"/>
    <col min="691" max="691" width="5.7109375" style="167" customWidth="1"/>
    <col min="692" max="692" width="37.7109375" style="167" customWidth="1"/>
    <col min="693" max="693" width="11.7109375" style="167" customWidth="1"/>
    <col min="694" max="696" width="15.7109375" style="167" customWidth="1"/>
    <col min="697" max="697" width="30.7109375" style="167" customWidth="1"/>
    <col min="698" max="698" width="18.7109375" style="167" customWidth="1"/>
    <col min="699" max="946" width="9.140625" style="167"/>
    <col min="947" max="947" width="5.7109375" style="167" customWidth="1"/>
    <col min="948" max="948" width="37.7109375" style="167" customWidth="1"/>
    <col min="949" max="949" width="11.7109375" style="167" customWidth="1"/>
    <col min="950" max="952" width="15.7109375" style="167" customWidth="1"/>
    <col min="953" max="953" width="30.7109375" style="167" customWidth="1"/>
    <col min="954" max="954" width="18.7109375" style="167" customWidth="1"/>
    <col min="955" max="1202" width="9.140625" style="167"/>
    <col min="1203" max="1203" width="5.7109375" style="167" customWidth="1"/>
    <col min="1204" max="1204" width="37.7109375" style="167" customWidth="1"/>
    <col min="1205" max="1205" width="11.7109375" style="167" customWidth="1"/>
    <col min="1206" max="1208" width="15.7109375" style="167" customWidth="1"/>
    <col min="1209" max="1209" width="30.7109375" style="167" customWidth="1"/>
    <col min="1210" max="1210" width="18.7109375" style="167" customWidth="1"/>
    <col min="1211" max="1458" width="9.140625" style="167"/>
    <col min="1459" max="1459" width="5.7109375" style="167" customWidth="1"/>
    <col min="1460" max="1460" width="37.7109375" style="167" customWidth="1"/>
    <col min="1461" max="1461" width="11.7109375" style="167" customWidth="1"/>
    <col min="1462" max="1464" width="15.7109375" style="167" customWidth="1"/>
    <col min="1465" max="1465" width="30.7109375" style="167" customWidth="1"/>
    <col min="1466" max="1466" width="18.7109375" style="167" customWidth="1"/>
    <col min="1467" max="1714" width="9.140625" style="167"/>
    <col min="1715" max="1715" width="5.7109375" style="167" customWidth="1"/>
    <col min="1716" max="1716" width="37.7109375" style="167" customWidth="1"/>
    <col min="1717" max="1717" width="11.7109375" style="167" customWidth="1"/>
    <col min="1718" max="1720" width="15.7109375" style="167" customWidth="1"/>
    <col min="1721" max="1721" width="30.7109375" style="167" customWidth="1"/>
    <col min="1722" max="1722" width="18.7109375" style="167" customWidth="1"/>
    <col min="1723" max="1970" width="9.140625" style="167"/>
    <col min="1971" max="1971" width="5.7109375" style="167" customWidth="1"/>
    <col min="1972" max="1972" width="37.7109375" style="167" customWidth="1"/>
    <col min="1973" max="1973" width="11.7109375" style="167" customWidth="1"/>
    <col min="1974" max="1976" width="15.7109375" style="167" customWidth="1"/>
    <col min="1977" max="1977" width="30.7109375" style="167" customWidth="1"/>
    <col min="1978" max="1978" width="18.7109375" style="167" customWidth="1"/>
    <col min="1979" max="2226" width="9.140625" style="167"/>
    <col min="2227" max="2227" width="5.7109375" style="167" customWidth="1"/>
    <col min="2228" max="2228" width="37.7109375" style="167" customWidth="1"/>
    <col min="2229" max="2229" width="11.7109375" style="167" customWidth="1"/>
    <col min="2230" max="2232" width="15.7109375" style="167" customWidth="1"/>
    <col min="2233" max="2233" width="30.7109375" style="167" customWidth="1"/>
    <col min="2234" max="2234" width="18.7109375" style="167" customWidth="1"/>
    <col min="2235" max="2482" width="9.140625" style="167"/>
    <col min="2483" max="2483" width="5.7109375" style="167" customWidth="1"/>
    <col min="2484" max="2484" width="37.7109375" style="167" customWidth="1"/>
    <col min="2485" max="2485" width="11.7109375" style="167" customWidth="1"/>
    <col min="2486" max="2488" width="15.7109375" style="167" customWidth="1"/>
    <col min="2489" max="2489" width="30.7109375" style="167" customWidth="1"/>
    <col min="2490" max="2490" width="18.7109375" style="167" customWidth="1"/>
    <col min="2491" max="2738" width="9.140625" style="167"/>
    <col min="2739" max="2739" width="5.7109375" style="167" customWidth="1"/>
    <col min="2740" max="2740" width="37.7109375" style="167" customWidth="1"/>
    <col min="2741" max="2741" width="11.7109375" style="167" customWidth="1"/>
    <col min="2742" max="2744" width="15.7109375" style="167" customWidth="1"/>
    <col min="2745" max="2745" width="30.7109375" style="167" customWidth="1"/>
    <col min="2746" max="2746" width="18.7109375" style="167" customWidth="1"/>
    <col min="2747" max="2994" width="9.140625" style="167"/>
    <col min="2995" max="2995" width="5.7109375" style="167" customWidth="1"/>
    <col min="2996" max="2996" width="37.7109375" style="167" customWidth="1"/>
    <col min="2997" max="2997" width="11.7109375" style="167" customWidth="1"/>
    <col min="2998" max="3000" width="15.7109375" style="167" customWidth="1"/>
    <col min="3001" max="3001" width="30.7109375" style="167" customWidth="1"/>
    <col min="3002" max="3002" width="18.7109375" style="167" customWidth="1"/>
    <col min="3003" max="3250" width="9.140625" style="167"/>
    <col min="3251" max="3251" width="5.7109375" style="167" customWidth="1"/>
    <col min="3252" max="3252" width="37.7109375" style="167" customWidth="1"/>
    <col min="3253" max="3253" width="11.7109375" style="167" customWidth="1"/>
    <col min="3254" max="3256" width="15.7109375" style="167" customWidth="1"/>
    <col min="3257" max="3257" width="30.7109375" style="167" customWidth="1"/>
    <col min="3258" max="3258" width="18.7109375" style="167" customWidth="1"/>
    <col min="3259" max="3506" width="9.140625" style="167"/>
    <col min="3507" max="3507" width="5.7109375" style="167" customWidth="1"/>
    <col min="3508" max="3508" width="37.7109375" style="167" customWidth="1"/>
    <col min="3509" max="3509" width="11.7109375" style="167" customWidth="1"/>
    <col min="3510" max="3512" width="15.7109375" style="167" customWidth="1"/>
    <col min="3513" max="3513" width="30.7109375" style="167" customWidth="1"/>
    <col min="3514" max="3514" width="18.7109375" style="167" customWidth="1"/>
    <col min="3515" max="3762" width="9.140625" style="167"/>
    <col min="3763" max="3763" width="5.7109375" style="167" customWidth="1"/>
    <col min="3764" max="3764" width="37.7109375" style="167" customWidth="1"/>
    <col min="3765" max="3765" width="11.7109375" style="167" customWidth="1"/>
    <col min="3766" max="3768" width="15.7109375" style="167" customWidth="1"/>
    <col min="3769" max="3769" width="30.7109375" style="167" customWidth="1"/>
    <col min="3770" max="3770" width="18.7109375" style="167" customWidth="1"/>
    <col min="3771" max="4018" width="9.140625" style="167"/>
    <col min="4019" max="4019" width="5.7109375" style="167" customWidth="1"/>
    <col min="4020" max="4020" width="37.7109375" style="167" customWidth="1"/>
    <col min="4021" max="4021" width="11.7109375" style="167" customWidth="1"/>
    <col min="4022" max="4024" width="15.7109375" style="167" customWidth="1"/>
    <col min="4025" max="4025" width="30.7109375" style="167" customWidth="1"/>
    <col min="4026" max="4026" width="18.7109375" style="167" customWidth="1"/>
    <col min="4027" max="4274" width="9.140625" style="167"/>
    <col min="4275" max="4275" width="5.7109375" style="167" customWidth="1"/>
    <col min="4276" max="4276" width="37.7109375" style="167" customWidth="1"/>
    <col min="4277" max="4277" width="11.7109375" style="167" customWidth="1"/>
    <col min="4278" max="4280" width="15.7109375" style="167" customWidth="1"/>
    <col min="4281" max="4281" width="30.7109375" style="167" customWidth="1"/>
    <col min="4282" max="4282" width="18.7109375" style="167" customWidth="1"/>
    <col min="4283" max="4530" width="9.140625" style="167"/>
    <col min="4531" max="4531" width="5.7109375" style="167" customWidth="1"/>
    <col min="4532" max="4532" width="37.7109375" style="167" customWidth="1"/>
    <col min="4533" max="4533" width="11.7109375" style="167" customWidth="1"/>
    <col min="4534" max="4536" width="15.7109375" style="167" customWidth="1"/>
    <col min="4537" max="4537" width="30.7109375" style="167" customWidth="1"/>
    <col min="4538" max="4538" width="18.7109375" style="167" customWidth="1"/>
    <col min="4539" max="4786" width="9.140625" style="167"/>
    <col min="4787" max="4787" width="5.7109375" style="167" customWidth="1"/>
    <col min="4788" max="4788" width="37.7109375" style="167" customWidth="1"/>
    <col min="4789" max="4789" width="11.7109375" style="167" customWidth="1"/>
    <col min="4790" max="4792" width="15.7109375" style="167" customWidth="1"/>
    <col min="4793" max="4793" width="30.7109375" style="167" customWidth="1"/>
    <col min="4794" max="4794" width="18.7109375" style="167" customWidth="1"/>
    <col min="4795" max="5042" width="9.140625" style="167"/>
    <col min="5043" max="5043" width="5.7109375" style="167" customWidth="1"/>
    <col min="5044" max="5044" width="37.7109375" style="167" customWidth="1"/>
    <col min="5045" max="5045" width="11.7109375" style="167" customWidth="1"/>
    <col min="5046" max="5048" width="15.7109375" style="167" customWidth="1"/>
    <col min="5049" max="5049" width="30.7109375" style="167" customWidth="1"/>
    <col min="5050" max="5050" width="18.7109375" style="167" customWidth="1"/>
    <col min="5051" max="5298" width="9.140625" style="167"/>
    <col min="5299" max="5299" width="5.7109375" style="167" customWidth="1"/>
    <col min="5300" max="5300" width="37.7109375" style="167" customWidth="1"/>
    <col min="5301" max="5301" width="11.7109375" style="167" customWidth="1"/>
    <col min="5302" max="5304" width="15.7109375" style="167" customWidth="1"/>
    <col min="5305" max="5305" width="30.7109375" style="167" customWidth="1"/>
    <col min="5306" max="5306" width="18.7109375" style="167" customWidth="1"/>
    <col min="5307" max="5554" width="9.140625" style="167"/>
    <col min="5555" max="5555" width="5.7109375" style="167" customWidth="1"/>
    <col min="5556" max="5556" width="37.7109375" style="167" customWidth="1"/>
    <col min="5557" max="5557" width="11.7109375" style="167" customWidth="1"/>
    <col min="5558" max="5560" width="15.7109375" style="167" customWidth="1"/>
    <col min="5561" max="5561" width="30.7109375" style="167" customWidth="1"/>
    <col min="5562" max="5562" width="18.7109375" style="167" customWidth="1"/>
    <col min="5563" max="5810" width="9.140625" style="167"/>
    <col min="5811" max="5811" width="5.7109375" style="167" customWidth="1"/>
    <col min="5812" max="5812" width="37.7109375" style="167" customWidth="1"/>
    <col min="5813" max="5813" width="11.7109375" style="167" customWidth="1"/>
    <col min="5814" max="5816" width="15.7109375" style="167" customWidth="1"/>
    <col min="5817" max="5817" width="30.7109375" style="167" customWidth="1"/>
    <col min="5818" max="5818" width="18.7109375" style="167" customWidth="1"/>
    <col min="5819" max="6066" width="9.140625" style="167"/>
    <col min="6067" max="6067" width="5.7109375" style="167" customWidth="1"/>
    <col min="6068" max="6068" width="37.7109375" style="167" customWidth="1"/>
    <col min="6069" max="6069" width="11.7109375" style="167" customWidth="1"/>
    <col min="6070" max="6072" width="15.7109375" style="167" customWidth="1"/>
    <col min="6073" max="6073" width="30.7109375" style="167" customWidth="1"/>
    <col min="6074" max="6074" width="18.7109375" style="167" customWidth="1"/>
    <col min="6075" max="6322" width="9.140625" style="167"/>
    <col min="6323" max="6323" width="5.7109375" style="167" customWidth="1"/>
    <col min="6324" max="6324" width="37.7109375" style="167" customWidth="1"/>
    <col min="6325" max="6325" width="11.7109375" style="167" customWidth="1"/>
    <col min="6326" max="6328" width="15.7109375" style="167" customWidth="1"/>
    <col min="6329" max="6329" width="30.7109375" style="167" customWidth="1"/>
    <col min="6330" max="6330" width="18.7109375" style="167" customWidth="1"/>
    <col min="6331" max="6578" width="9.140625" style="167"/>
    <col min="6579" max="6579" width="5.7109375" style="167" customWidth="1"/>
    <col min="6580" max="6580" width="37.7109375" style="167" customWidth="1"/>
    <col min="6581" max="6581" width="11.7109375" style="167" customWidth="1"/>
    <col min="6582" max="6584" width="15.7109375" style="167" customWidth="1"/>
    <col min="6585" max="6585" width="30.7109375" style="167" customWidth="1"/>
    <col min="6586" max="6586" width="18.7109375" style="167" customWidth="1"/>
    <col min="6587" max="6834" width="9.140625" style="167"/>
    <col min="6835" max="6835" width="5.7109375" style="167" customWidth="1"/>
    <col min="6836" max="6836" width="37.7109375" style="167" customWidth="1"/>
    <col min="6837" max="6837" width="11.7109375" style="167" customWidth="1"/>
    <col min="6838" max="6840" width="15.7109375" style="167" customWidth="1"/>
    <col min="6841" max="6841" width="30.7109375" style="167" customWidth="1"/>
    <col min="6842" max="6842" width="18.7109375" style="167" customWidth="1"/>
    <col min="6843" max="7090" width="9.140625" style="167"/>
    <col min="7091" max="7091" width="5.7109375" style="167" customWidth="1"/>
    <col min="7092" max="7092" width="37.7109375" style="167" customWidth="1"/>
    <col min="7093" max="7093" width="11.7109375" style="167" customWidth="1"/>
    <col min="7094" max="7096" width="15.7109375" style="167" customWidth="1"/>
    <col min="7097" max="7097" width="30.7109375" style="167" customWidth="1"/>
    <col min="7098" max="7098" width="18.7109375" style="167" customWidth="1"/>
    <col min="7099" max="7346" width="9.140625" style="167"/>
    <col min="7347" max="7347" width="5.7109375" style="167" customWidth="1"/>
    <col min="7348" max="7348" width="37.7109375" style="167" customWidth="1"/>
    <col min="7349" max="7349" width="11.7109375" style="167" customWidth="1"/>
    <col min="7350" max="7352" width="15.7109375" style="167" customWidth="1"/>
    <col min="7353" max="7353" width="30.7109375" style="167" customWidth="1"/>
    <col min="7354" max="7354" width="18.7109375" style="167" customWidth="1"/>
    <col min="7355" max="7602" width="9.140625" style="167"/>
    <col min="7603" max="7603" width="5.7109375" style="167" customWidth="1"/>
    <col min="7604" max="7604" width="37.7109375" style="167" customWidth="1"/>
    <col min="7605" max="7605" width="11.7109375" style="167" customWidth="1"/>
    <col min="7606" max="7608" width="15.7109375" style="167" customWidth="1"/>
    <col min="7609" max="7609" width="30.7109375" style="167" customWidth="1"/>
    <col min="7610" max="7610" width="18.7109375" style="167" customWidth="1"/>
    <col min="7611" max="7858" width="9.140625" style="167"/>
    <col min="7859" max="7859" width="5.7109375" style="167" customWidth="1"/>
    <col min="7860" max="7860" width="37.7109375" style="167" customWidth="1"/>
    <col min="7861" max="7861" width="11.7109375" style="167" customWidth="1"/>
    <col min="7862" max="7864" width="15.7109375" style="167" customWidth="1"/>
    <col min="7865" max="7865" width="30.7109375" style="167" customWidth="1"/>
    <col min="7866" max="7866" width="18.7109375" style="167" customWidth="1"/>
    <col min="7867" max="8114" width="9.140625" style="167"/>
    <col min="8115" max="8115" width="5.7109375" style="167" customWidth="1"/>
    <col min="8116" max="8116" width="37.7109375" style="167" customWidth="1"/>
    <col min="8117" max="8117" width="11.7109375" style="167" customWidth="1"/>
    <col min="8118" max="8120" width="15.7109375" style="167" customWidth="1"/>
    <col min="8121" max="8121" width="30.7109375" style="167" customWidth="1"/>
    <col min="8122" max="8122" width="18.7109375" style="167" customWidth="1"/>
    <col min="8123" max="8370" width="9.140625" style="167"/>
    <col min="8371" max="8371" width="5.7109375" style="167" customWidth="1"/>
    <col min="8372" max="8372" width="37.7109375" style="167" customWidth="1"/>
    <col min="8373" max="8373" width="11.7109375" style="167" customWidth="1"/>
    <col min="8374" max="8376" width="15.7109375" style="167" customWidth="1"/>
    <col min="8377" max="8377" width="30.7109375" style="167" customWidth="1"/>
    <col min="8378" max="8378" width="18.7109375" style="167" customWidth="1"/>
    <col min="8379" max="8626" width="9.140625" style="167"/>
    <col min="8627" max="8627" width="5.7109375" style="167" customWidth="1"/>
    <col min="8628" max="8628" width="37.7109375" style="167" customWidth="1"/>
    <col min="8629" max="8629" width="11.7109375" style="167" customWidth="1"/>
    <col min="8630" max="8632" width="15.7109375" style="167" customWidth="1"/>
    <col min="8633" max="8633" width="30.7109375" style="167" customWidth="1"/>
    <col min="8634" max="8634" width="18.7109375" style="167" customWidth="1"/>
    <col min="8635" max="8882" width="9.140625" style="167"/>
    <col min="8883" max="8883" width="5.7109375" style="167" customWidth="1"/>
    <col min="8884" max="8884" width="37.7109375" style="167" customWidth="1"/>
    <col min="8885" max="8885" width="11.7109375" style="167" customWidth="1"/>
    <col min="8886" max="8888" width="15.7109375" style="167" customWidth="1"/>
    <col min="8889" max="8889" width="30.7109375" style="167" customWidth="1"/>
    <col min="8890" max="8890" width="18.7109375" style="167" customWidth="1"/>
    <col min="8891" max="9138" width="9.140625" style="167"/>
    <col min="9139" max="9139" width="5.7109375" style="167" customWidth="1"/>
    <col min="9140" max="9140" width="37.7109375" style="167" customWidth="1"/>
    <col min="9141" max="9141" width="11.7109375" style="167" customWidth="1"/>
    <col min="9142" max="9144" width="15.7109375" style="167" customWidth="1"/>
    <col min="9145" max="9145" width="30.7109375" style="167" customWidth="1"/>
    <col min="9146" max="9146" width="18.7109375" style="167" customWidth="1"/>
    <col min="9147" max="9394" width="9.140625" style="167"/>
    <col min="9395" max="9395" width="5.7109375" style="167" customWidth="1"/>
    <col min="9396" max="9396" width="37.7109375" style="167" customWidth="1"/>
    <col min="9397" max="9397" width="11.7109375" style="167" customWidth="1"/>
    <col min="9398" max="9400" width="15.7109375" style="167" customWidth="1"/>
    <col min="9401" max="9401" width="30.7109375" style="167" customWidth="1"/>
    <col min="9402" max="9402" width="18.7109375" style="167" customWidth="1"/>
    <col min="9403" max="9650" width="9.140625" style="167"/>
    <col min="9651" max="9651" width="5.7109375" style="167" customWidth="1"/>
    <col min="9652" max="9652" width="37.7109375" style="167" customWidth="1"/>
    <col min="9653" max="9653" width="11.7109375" style="167" customWidth="1"/>
    <col min="9654" max="9656" width="15.7109375" style="167" customWidth="1"/>
    <col min="9657" max="9657" width="30.7109375" style="167" customWidth="1"/>
    <col min="9658" max="9658" width="18.7109375" style="167" customWidth="1"/>
    <col min="9659" max="9906" width="9.140625" style="167"/>
    <col min="9907" max="9907" width="5.7109375" style="167" customWidth="1"/>
    <col min="9908" max="9908" width="37.7109375" style="167" customWidth="1"/>
    <col min="9909" max="9909" width="11.7109375" style="167" customWidth="1"/>
    <col min="9910" max="9912" width="15.7109375" style="167" customWidth="1"/>
    <col min="9913" max="9913" width="30.7109375" style="167" customWidth="1"/>
    <col min="9914" max="9914" width="18.7109375" style="167" customWidth="1"/>
    <col min="9915" max="10162" width="9.140625" style="167"/>
    <col min="10163" max="10163" width="5.7109375" style="167" customWidth="1"/>
    <col min="10164" max="10164" width="37.7109375" style="167" customWidth="1"/>
    <col min="10165" max="10165" width="11.7109375" style="167" customWidth="1"/>
    <col min="10166" max="10168" width="15.7109375" style="167" customWidth="1"/>
    <col min="10169" max="10169" width="30.7109375" style="167" customWidth="1"/>
    <col min="10170" max="10170" width="18.7109375" style="167" customWidth="1"/>
    <col min="10171" max="10418" width="9.140625" style="167"/>
    <col min="10419" max="10419" width="5.7109375" style="167" customWidth="1"/>
    <col min="10420" max="10420" width="37.7109375" style="167" customWidth="1"/>
    <col min="10421" max="10421" width="11.7109375" style="167" customWidth="1"/>
    <col min="10422" max="10424" width="15.7109375" style="167" customWidth="1"/>
    <col min="10425" max="10425" width="30.7109375" style="167" customWidth="1"/>
    <col min="10426" max="10426" width="18.7109375" style="167" customWidth="1"/>
    <col min="10427" max="10674" width="9.140625" style="167"/>
    <col min="10675" max="10675" width="5.7109375" style="167" customWidth="1"/>
    <col min="10676" max="10676" width="37.7109375" style="167" customWidth="1"/>
    <col min="10677" max="10677" width="11.7109375" style="167" customWidth="1"/>
    <col min="10678" max="10680" width="15.7109375" style="167" customWidth="1"/>
    <col min="10681" max="10681" width="30.7109375" style="167" customWidth="1"/>
    <col min="10682" max="10682" width="18.7109375" style="167" customWidth="1"/>
    <col min="10683" max="10930" width="9.140625" style="167"/>
    <col min="10931" max="10931" width="5.7109375" style="167" customWidth="1"/>
    <col min="10932" max="10932" width="37.7109375" style="167" customWidth="1"/>
    <col min="10933" max="10933" width="11.7109375" style="167" customWidth="1"/>
    <col min="10934" max="10936" width="15.7109375" style="167" customWidth="1"/>
    <col min="10937" max="10937" width="30.7109375" style="167" customWidth="1"/>
    <col min="10938" max="10938" width="18.7109375" style="167" customWidth="1"/>
    <col min="10939" max="11186" width="9.140625" style="167"/>
    <col min="11187" max="11187" width="5.7109375" style="167" customWidth="1"/>
    <col min="11188" max="11188" width="37.7109375" style="167" customWidth="1"/>
    <col min="11189" max="11189" width="11.7109375" style="167" customWidth="1"/>
    <col min="11190" max="11192" width="15.7109375" style="167" customWidth="1"/>
    <col min="11193" max="11193" width="30.7109375" style="167" customWidth="1"/>
    <col min="11194" max="11194" width="18.7109375" style="167" customWidth="1"/>
    <col min="11195" max="11442" width="9.140625" style="167"/>
    <col min="11443" max="11443" width="5.7109375" style="167" customWidth="1"/>
    <col min="11444" max="11444" width="37.7109375" style="167" customWidth="1"/>
    <col min="11445" max="11445" width="11.7109375" style="167" customWidth="1"/>
    <col min="11446" max="11448" width="15.7109375" style="167" customWidth="1"/>
    <col min="11449" max="11449" width="30.7109375" style="167" customWidth="1"/>
    <col min="11450" max="11450" width="18.7109375" style="167" customWidth="1"/>
    <col min="11451" max="11698" width="9.140625" style="167"/>
    <col min="11699" max="11699" width="5.7109375" style="167" customWidth="1"/>
    <col min="11700" max="11700" width="37.7109375" style="167" customWidth="1"/>
    <col min="11701" max="11701" width="11.7109375" style="167" customWidth="1"/>
    <col min="11702" max="11704" width="15.7109375" style="167" customWidth="1"/>
    <col min="11705" max="11705" width="30.7109375" style="167" customWidth="1"/>
    <col min="11706" max="11706" width="18.7109375" style="167" customWidth="1"/>
    <col min="11707" max="11954" width="9.140625" style="167"/>
    <col min="11955" max="11955" width="5.7109375" style="167" customWidth="1"/>
    <col min="11956" max="11956" width="37.7109375" style="167" customWidth="1"/>
    <col min="11957" max="11957" width="11.7109375" style="167" customWidth="1"/>
    <col min="11958" max="11960" width="15.7109375" style="167" customWidth="1"/>
    <col min="11961" max="11961" width="30.7109375" style="167" customWidth="1"/>
    <col min="11962" max="11962" width="18.7109375" style="167" customWidth="1"/>
    <col min="11963" max="12210" width="9.140625" style="167"/>
    <col min="12211" max="12211" width="5.7109375" style="167" customWidth="1"/>
    <col min="12212" max="12212" width="37.7109375" style="167" customWidth="1"/>
    <col min="12213" max="12213" width="11.7109375" style="167" customWidth="1"/>
    <col min="12214" max="12216" width="15.7109375" style="167" customWidth="1"/>
    <col min="12217" max="12217" width="30.7109375" style="167" customWidth="1"/>
    <col min="12218" max="12218" width="18.7109375" style="167" customWidth="1"/>
    <col min="12219" max="12466" width="9.140625" style="167"/>
    <col min="12467" max="12467" width="5.7109375" style="167" customWidth="1"/>
    <col min="12468" max="12468" width="37.7109375" style="167" customWidth="1"/>
    <col min="12469" max="12469" width="11.7109375" style="167" customWidth="1"/>
    <col min="12470" max="12472" width="15.7109375" style="167" customWidth="1"/>
    <col min="12473" max="12473" width="30.7109375" style="167" customWidth="1"/>
    <col min="12474" max="12474" width="18.7109375" style="167" customWidth="1"/>
    <col min="12475" max="12722" width="9.140625" style="167"/>
    <col min="12723" max="12723" width="5.7109375" style="167" customWidth="1"/>
    <col min="12724" max="12724" width="37.7109375" style="167" customWidth="1"/>
    <col min="12725" max="12725" width="11.7109375" style="167" customWidth="1"/>
    <col min="12726" max="12728" width="15.7109375" style="167" customWidth="1"/>
    <col min="12729" max="12729" width="30.7109375" style="167" customWidth="1"/>
    <col min="12730" max="12730" width="18.7109375" style="167" customWidth="1"/>
    <col min="12731" max="12978" width="9.140625" style="167"/>
    <col min="12979" max="12979" width="5.7109375" style="167" customWidth="1"/>
    <col min="12980" max="12980" width="37.7109375" style="167" customWidth="1"/>
    <col min="12981" max="12981" width="11.7109375" style="167" customWidth="1"/>
    <col min="12982" max="12984" width="15.7109375" style="167" customWidth="1"/>
    <col min="12985" max="12985" width="30.7109375" style="167" customWidth="1"/>
    <col min="12986" max="12986" width="18.7109375" style="167" customWidth="1"/>
    <col min="12987" max="13234" width="9.140625" style="167"/>
    <col min="13235" max="13235" width="5.7109375" style="167" customWidth="1"/>
    <col min="13236" max="13236" width="37.7109375" style="167" customWidth="1"/>
    <col min="13237" max="13237" width="11.7109375" style="167" customWidth="1"/>
    <col min="13238" max="13240" width="15.7109375" style="167" customWidth="1"/>
    <col min="13241" max="13241" width="30.7109375" style="167" customWidth="1"/>
    <col min="13242" max="13242" width="18.7109375" style="167" customWidth="1"/>
    <col min="13243" max="13490" width="9.140625" style="167"/>
    <col min="13491" max="13491" width="5.7109375" style="167" customWidth="1"/>
    <col min="13492" max="13492" width="37.7109375" style="167" customWidth="1"/>
    <col min="13493" max="13493" width="11.7109375" style="167" customWidth="1"/>
    <col min="13494" max="13496" width="15.7109375" style="167" customWidth="1"/>
    <col min="13497" max="13497" width="30.7109375" style="167" customWidth="1"/>
    <col min="13498" max="13498" width="18.7109375" style="167" customWidth="1"/>
    <col min="13499" max="13746" width="9.140625" style="167"/>
    <col min="13747" max="13747" width="5.7109375" style="167" customWidth="1"/>
    <col min="13748" max="13748" width="37.7109375" style="167" customWidth="1"/>
    <col min="13749" max="13749" width="11.7109375" style="167" customWidth="1"/>
    <col min="13750" max="13752" width="15.7109375" style="167" customWidth="1"/>
    <col min="13753" max="13753" width="30.7109375" style="167" customWidth="1"/>
    <col min="13754" max="13754" width="18.7109375" style="167" customWidth="1"/>
    <col min="13755" max="14002" width="9.140625" style="167"/>
    <col min="14003" max="14003" width="5.7109375" style="167" customWidth="1"/>
    <col min="14004" max="14004" width="37.7109375" style="167" customWidth="1"/>
    <col min="14005" max="14005" width="11.7109375" style="167" customWidth="1"/>
    <col min="14006" max="14008" width="15.7109375" style="167" customWidth="1"/>
    <col min="14009" max="14009" width="30.7109375" style="167" customWidth="1"/>
    <col min="14010" max="14010" width="18.7109375" style="167" customWidth="1"/>
    <col min="14011" max="14258" width="9.140625" style="167"/>
    <col min="14259" max="14259" width="5.7109375" style="167" customWidth="1"/>
    <col min="14260" max="14260" width="37.7109375" style="167" customWidth="1"/>
    <col min="14261" max="14261" width="11.7109375" style="167" customWidth="1"/>
    <col min="14262" max="14264" width="15.7109375" style="167" customWidth="1"/>
    <col min="14265" max="14265" width="30.7109375" style="167" customWidth="1"/>
    <col min="14266" max="14266" width="18.7109375" style="167" customWidth="1"/>
    <col min="14267" max="14514" width="9.140625" style="167"/>
    <col min="14515" max="14515" width="5.7109375" style="167" customWidth="1"/>
    <col min="14516" max="14516" width="37.7109375" style="167" customWidth="1"/>
    <col min="14517" max="14517" width="11.7109375" style="167" customWidth="1"/>
    <col min="14518" max="14520" width="15.7109375" style="167" customWidth="1"/>
    <col min="14521" max="14521" width="30.7109375" style="167" customWidth="1"/>
    <col min="14522" max="14522" width="18.7109375" style="167" customWidth="1"/>
    <col min="14523" max="14770" width="9.140625" style="167"/>
    <col min="14771" max="14771" width="5.7109375" style="167" customWidth="1"/>
    <col min="14772" max="14772" width="37.7109375" style="167" customWidth="1"/>
    <col min="14773" max="14773" width="11.7109375" style="167" customWidth="1"/>
    <col min="14774" max="14776" width="15.7109375" style="167" customWidth="1"/>
    <col min="14777" max="14777" width="30.7109375" style="167" customWidth="1"/>
    <col min="14778" max="14778" width="18.7109375" style="167" customWidth="1"/>
    <col min="14779" max="15026" width="9.140625" style="167"/>
    <col min="15027" max="15027" width="5.7109375" style="167" customWidth="1"/>
    <col min="15028" max="15028" width="37.7109375" style="167" customWidth="1"/>
    <col min="15029" max="15029" width="11.7109375" style="167" customWidth="1"/>
    <col min="15030" max="15032" width="15.7109375" style="167" customWidth="1"/>
    <col min="15033" max="15033" width="30.7109375" style="167" customWidth="1"/>
    <col min="15034" max="15034" width="18.7109375" style="167" customWidth="1"/>
    <col min="15035" max="15282" width="9.140625" style="167"/>
    <col min="15283" max="15283" width="5.7109375" style="167" customWidth="1"/>
    <col min="15284" max="15284" width="37.7109375" style="167" customWidth="1"/>
    <col min="15285" max="15285" width="11.7109375" style="167" customWidth="1"/>
    <col min="15286" max="15288" width="15.7109375" style="167" customWidth="1"/>
    <col min="15289" max="15289" width="30.7109375" style="167" customWidth="1"/>
    <col min="15290" max="15290" width="18.7109375" style="167" customWidth="1"/>
    <col min="15291" max="15538" width="9.140625" style="167"/>
    <col min="15539" max="15539" width="5.7109375" style="167" customWidth="1"/>
    <col min="15540" max="15540" width="37.7109375" style="167" customWidth="1"/>
    <col min="15541" max="15541" width="11.7109375" style="167" customWidth="1"/>
    <col min="15542" max="15544" width="15.7109375" style="167" customWidth="1"/>
    <col min="15545" max="15545" width="30.7109375" style="167" customWidth="1"/>
    <col min="15546" max="15546" width="18.7109375" style="167" customWidth="1"/>
    <col min="15547" max="15794" width="9.140625" style="167"/>
    <col min="15795" max="15795" width="5.7109375" style="167" customWidth="1"/>
    <col min="15796" max="15796" width="37.7109375" style="167" customWidth="1"/>
    <col min="15797" max="15797" width="11.7109375" style="167" customWidth="1"/>
    <col min="15798" max="15800" width="15.7109375" style="167" customWidth="1"/>
    <col min="15801" max="15801" width="30.7109375" style="167" customWidth="1"/>
    <col min="15802" max="15802" width="18.7109375" style="167" customWidth="1"/>
    <col min="15803" max="16050" width="9.140625" style="167"/>
    <col min="16051" max="16051" width="5.7109375" style="167" customWidth="1"/>
    <col min="16052" max="16052" width="37.7109375" style="167" customWidth="1"/>
    <col min="16053" max="16053" width="11.7109375" style="167" customWidth="1"/>
    <col min="16054" max="16056" width="15.7109375" style="167" customWidth="1"/>
    <col min="16057" max="16057" width="30.7109375" style="167" customWidth="1"/>
    <col min="16058" max="16058" width="18.7109375" style="167" customWidth="1"/>
    <col min="16059" max="16384" width="9.140625" style="167"/>
  </cols>
  <sheetData>
    <row r="1" spans="1:7" s="269" customFormat="1" ht="18" customHeight="1" x14ac:dyDescent="0.2">
      <c r="A1" s="779"/>
      <c r="B1" s="779"/>
      <c r="C1" s="779"/>
      <c r="D1" s="779"/>
      <c r="E1" s="779"/>
      <c r="F1" s="779"/>
      <c r="G1" s="780" t="s">
        <v>1735</v>
      </c>
    </row>
    <row r="2" spans="1:7" s="269" customFormat="1" ht="18.75" x14ac:dyDescent="0.2">
      <c r="A2" s="2162" t="s">
        <v>1232</v>
      </c>
      <c r="B2" s="2162"/>
      <c r="C2" s="2162"/>
      <c r="D2" s="2162"/>
      <c r="E2" s="2162"/>
      <c r="F2" s="2162"/>
      <c r="G2" s="2162"/>
    </row>
    <row r="3" spans="1:7" ht="18.75" x14ac:dyDescent="0.2">
      <c r="A3" s="2163" t="s">
        <v>1736</v>
      </c>
      <c r="B3" s="2163"/>
      <c r="C3" s="2163"/>
      <c r="D3" s="2163"/>
      <c r="E3" s="2163"/>
      <c r="F3" s="2163"/>
      <c r="G3" s="2163"/>
    </row>
    <row r="4" spans="1:7" s="269" customFormat="1" ht="18.75" x14ac:dyDescent="0.2">
      <c r="A4" s="2164" t="s">
        <v>1250</v>
      </c>
      <c r="B4" s="2164"/>
      <c r="C4" s="2164"/>
      <c r="D4" s="2164"/>
      <c r="E4" s="2164"/>
      <c r="F4" s="2164"/>
      <c r="G4" s="2164"/>
    </row>
    <row r="5" spans="1:7" s="269" customFormat="1" ht="11.25" customHeight="1" x14ac:dyDescent="0.2">
      <c r="A5" s="781"/>
      <c r="B5" s="781"/>
      <c r="C5" s="781"/>
      <c r="D5" s="781"/>
      <c r="E5" s="781"/>
      <c r="F5" s="782"/>
      <c r="G5" s="781"/>
    </row>
    <row r="6" spans="1:7" ht="12.75" customHeight="1" x14ac:dyDescent="0.2">
      <c r="A6" s="2165" t="s">
        <v>1</v>
      </c>
      <c r="B6" s="2165" t="s">
        <v>1658</v>
      </c>
      <c r="C6" s="2165" t="s">
        <v>1264</v>
      </c>
      <c r="D6" s="2165" t="s">
        <v>1737</v>
      </c>
      <c r="E6" s="2165" t="s">
        <v>1738</v>
      </c>
      <c r="F6" s="2165" t="s">
        <v>1266</v>
      </c>
      <c r="G6" s="2165" t="s">
        <v>1320</v>
      </c>
    </row>
    <row r="7" spans="1:7" ht="107.25" customHeight="1" x14ac:dyDescent="0.2">
      <c r="A7" s="2165"/>
      <c r="B7" s="2165"/>
      <c r="C7" s="2165"/>
      <c r="D7" s="2165"/>
      <c r="E7" s="2165"/>
      <c r="F7" s="2165"/>
      <c r="G7" s="2165"/>
    </row>
    <row r="8" spans="1:7" ht="18.75" x14ac:dyDescent="0.2">
      <c r="A8" s="784">
        <v>1</v>
      </c>
      <c r="B8" s="784">
        <v>2</v>
      </c>
      <c r="C8" s="784">
        <v>3</v>
      </c>
      <c r="D8" s="784">
        <v>4</v>
      </c>
      <c r="E8" s="784">
        <v>5</v>
      </c>
      <c r="F8" s="784">
        <v>6</v>
      </c>
      <c r="G8" s="784">
        <v>7</v>
      </c>
    </row>
    <row r="9" spans="1:7" ht="27" customHeight="1" x14ac:dyDescent="0.2">
      <c r="A9" s="785">
        <v>1</v>
      </c>
      <c r="B9" s="2161" t="s">
        <v>659</v>
      </c>
      <c r="C9" s="2161"/>
      <c r="D9" s="2161"/>
      <c r="E9" s="2161"/>
      <c r="F9" s="2161"/>
      <c r="G9" s="2161"/>
    </row>
    <row r="10" spans="1:7" ht="55.5" customHeight="1" x14ac:dyDescent="0.2">
      <c r="A10" s="1161" t="s">
        <v>25</v>
      </c>
      <c r="B10" s="761" t="s">
        <v>1739</v>
      </c>
      <c r="C10" s="783" t="s">
        <v>1269</v>
      </c>
      <c r="D10" s="783">
        <v>102</v>
      </c>
      <c r="E10" s="786">
        <v>100</v>
      </c>
      <c r="F10" s="783">
        <v>100</v>
      </c>
      <c r="G10" s="472" t="s">
        <v>1740</v>
      </c>
    </row>
    <row r="11" spans="1:7" ht="75" customHeight="1" x14ac:dyDescent="0.2">
      <c r="A11" s="1161" t="s">
        <v>35</v>
      </c>
      <c r="B11" s="761" t="s">
        <v>1741</v>
      </c>
      <c r="C11" s="783" t="s">
        <v>1742</v>
      </c>
      <c r="D11" s="783">
        <v>0.75</v>
      </c>
      <c r="E11" s="783">
        <v>0.8</v>
      </c>
      <c r="F11" s="783">
        <v>0.72</v>
      </c>
      <c r="G11" s="472" t="s">
        <v>2304</v>
      </c>
    </row>
    <row r="12" spans="1:7" ht="99.75" customHeight="1" x14ac:dyDescent="0.2">
      <c r="A12" s="1161" t="s">
        <v>36</v>
      </c>
      <c r="B12" s="761" t="s">
        <v>1743</v>
      </c>
      <c r="C12" s="783" t="s">
        <v>1744</v>
      </c>
      <c r="D12" s="783">
        <v>1050</v>
      </c>
      <c r="E12" s="783">
        <v>1000</v>
      </c>
      <c r="F12" s="783">
        <v>1048</v>
      </c>
      <c r="G12" s="472" t="s">
        <v>1745</v>
      </c>
    </row>
    <row r="13" spans="1:7" ht="22.5" customHeight="1" x14ac:dyDescent="0.2">
      <c r="A13" s="589">
        <v>2</v>
      </c>
      <c r="B13" s="2166" t="s">
        <v>1746</v>
      </c>
      <c r="C13" s="2167"/>
      <c r="D13" s="2167"/>
      <c r="E13" s="2167"/>
      <c r="F13" s="2167"/>
      <c r="G13" s="2168"/>
    </row>
    <row r="14" spans="1:7" ht="69.75" customHeight="1" x14ac:dyDescent="0.2">
      <c r="A14" s="1161" t="s">
        <v>15</v>
      </c>
      <c r="B14" s="761" t="s">
        <v>1747</v>
      </c>
      <c r="C14" s="783" t="s">
        <v>1748</v>
      </c>
      <c r="D14" s="783">
        <v>0.05</v>
      </c>
      <c r="E14" s="783">
        <v>0.2</v>
      </c>
      <c r="F14" s="783">
        <v>0.11</v>
      </c>
      <c r="G14" s="497" t="s">
        <v>2512</v>
      </c>
    </row>
    <row r="15" spans="1:7" ht="90.75" customHeight="1" x14ac:dyDescent="0.2">
      <c r="A15" s="1161" t="s">
        <v>28</v>
      </c>
      <c r="B15" s="761" t="s">
        <v>1749</v>
      </c>
      <c r="C15" s="783" t="s">
        <v>1330</v>
      </c>
      <c r="D15" s="783">
        <v>480</v>
      </c>
      <c r="E15" s="783">
        <v>478.27</v>
      </c>
      <c r="F15" s="783">
        <v>502</v>
      </c>
      <c r="G15" s="472" t="s">
        <v>2510</v>
      </c>
    </row>
    <row r="16" spans="1:7" ht="21.75" customHeight="1" x14ac:dyDescent="0.2">
      <c r="A16" s="787">
        <v>3</v>
      </c>
      <c r="B16" s="2034" t="s">
        <v>1750</v>
      </c>
      <c r="C16" s="2034"/>
      <c r="D16" s="2034"/>
      <c r="E16" s="2034"/>
      <c r="F16" s="2034"/>
      <c r="G16" s="2034"/>
    </row>
    <row r="17" spans="1:7" ht="96.75" customHeight="1" x14ac:dyDescent="0.2">
      <c r="A17" s="788" t="s">
        <v>20</v>
      </c>
      <c r="B17" s="761" t="s">
        <v>1751</v>
      </c>
      <c r="C17" s="1589" t="s">
        <v>1752</v>
      </c>
      <c r="D17" s="783">
        <v>453</v>
      </c>
      <c r="E17" s="783">
        <v>315</v>
      </c>
      <c r="F17" s="783">
        <v>202</v>
      </c>
      <c r="G17" s="472" t="s">
        <v>2511</v>
      </c>
    </row>
    <row r="18" spans="1:7" ht="22.5" customHeight="1" x14ac:dyDescent="0.2">
      <c r="A18" s="787">
        <v>4</v>
      </c>
      <c r="B18" s="2034" t="s">
        <v>405</v>
      </c>
      <c r="C18" s="2034"/>
      <c r="D18" s="2034"/>
      <c r="E18" s="2034"/>
      <c r="F18" s="2034"/>
      <c r="G18" s="2034"/>
    </row>
    <row r="19" spans="1:7" ht="72" customHeight="1" x14ac:dyDescent="0.2">
      <c r="A19" s="1161" t="s">
        <v>335</v>
      </c>
      <c r="B19" s="761" t="s">
        <v>1753</v>
      </c>
      <c r="C19" s="783" t="s">
        <v>1754</v>
      </c>
      <c r="D19" s="768">
        <v>58752</v>
      </c>
      <c r="E19" s="768">
        <v>72255</v>
      </c>
      <c r="F19" s="768">
        <v>118868</v>
      </c>
      <c r="G19" s="472" t="s">
        <v>2508</v>
      </c>
    </row>
  </sheetData>
  <mergeCells count="14">
    <mergeCell ref="B9:G9"/>
    <mergeCell ref="B16:G16"/>
    <mergeCell ref="B18:G18"/>
    <mergeCell ref="A2:G2"/>
    <mergeCell ref="A3:G3"/>
    <mergeCell ref="A4:G4"/>
    <mergeCell ref="A6:A7"/>
    <mergeCell ref="B6:B7"/>
    <mergeCell ref="C6:C7"/>
    <mergeCell ref="D6:D7"/>
    <mergeCell ref="E6:E7"/>
    <mergeCell ref="F6:F7"/>
    <mergeCell ref="G6:G7"/>
    <mergeCell ref="B13:G13"/>
  </mergeCells>
  <pageMargins left="0.78740157480314965" right="0.39370078740157483" top="0.78740157480314965" bottom="0.78740157480314965" header="0.39370078740157483" footer="0.39370078740157483"/>
  <pageSetup paperSize="9" scale="62" firstPageNumber="105" fitToHeight="0" orientation="landscape" useFirstPageNumber="1" r:id="rId1"/>
  <headerFooter>
    <oddFooter>&amp;R&amp;"Times New Roman,обычный"&amp;14&amp;P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sheetPr>
  <dimension ref="A1:K42"/>
  <sheetViews>
    <sheetView topLeftCell="A22" zoomScale="60" zoomScaleNormal="60" zoomScaleSheetLayoutView="62" zoomScalePageLayoutView="70" workbookViewId="0">
      <selection activeCell="J28" sqref="J28"/>
    </sheetView>
  </sheetViews>
  <sheetFormatPr defaultRowHeight="18" x14ac:dyDescent="0.25"/>
  <cols>
    <col min="1" max="1" width="8.7109375" style="277" customWidth="1"/>
    <col min="2" max="2" width="45.7109375" style="277" customWidth="1"/>
    <col min="3" max="3" width="15.7109375" style="278" customWidth="1"/>
    <col min="4" max="5" width="17.7109375" style="277" customWidth="1"/>
    <col min="6" max="6" width="13.7109375" style="277" customWidth="1"/>
    <col min="7" max="7" width="34.7109375" style="277" customWidth="1"/>
    <col min="8" max="8" width="17.7109375" style="277" customWidth="1"/>
    <col min="9" max="9" width="13.7109375" style="277" customWidth="1"/>
    <col min="10" max="10" width="30.7109375" style="279" customWidth="1"/>
    <col min="11" max="11" width="38.42578125" style="270" customWidth="1"/>
    <col min="12" max="256" width="9.140625" style="270"/>
    <col min="257" max="257" width="8.7109375" style="270" customWidth="1"/>
    <col min="258" max="258" width="45.7109375" style="270" customWidth="1"/>
    <col min="259" max="259" width="15.7109375" style="270" customWidth="1"/>
    <col min="260" max="261" width="17.7109375" style="270" customWidth="1"/>
    <col min="262" max="262" width="13.7109375" style="270" customWidth="1"/>
    <col min="263" max="263" width="34.7109375" style="270" customWidth="1"/>
    <col min="264" max="264" width="17.7109375" style="270" customWidth="1"/>
    <col min="265" max="265" width="13.7109375" style="270" customWidth="1"/>
    <col min="266" max="266" width="30.7109375" style="270" customWidth="1"/>
    <col min="267" max="267" width="38.42578125" style="270" customWidth="1"/>
    <col min="268" max="512" width="9.140625" style="270"/>
    <col min="513" max="513" width="8.7109375" style="270" customWidth="1"/>
    <col min="514" max="514" width="45.7109375" style="270" customWidth="1"/>
    <col min="515" max="515" width="15.7109375" style="270" customWidth="1"/>
    <col min="516" max="517" width="17.7109375" style="270" customWidth="1"/>
    <col min="518" max="518" width="13.7109375" style="270" customWidth="1"/>
    <col min="519" max="519" width="34.7109375" style="270" customWidth="1"/>
    <col min="520" max="520" width="17.7109375" style="270" customWidth="1"/>
    <col min="521" max="521" width="13.7109375" style="270" customWidth="1"/>
    <col min="522" max="522" width="30.7109375" style="270" customWidth="1"/>
    <col min="523" max="523" width="38.42578125" style="270" customWidth="1"/>
    <col min="524" max="768" width="9.140625" style="270"/>
    <col min="769" max="769" width="8.7109375" style="270" customWidth="1"/>
    <col min="770" max="770" width="45.7109375" style="270" customWidth="1"/>
    <col min="771" max="771" width="15.7109375" style="270" customWidth="1"/>
    <col min="772" max="773" width="17.7109375" style="270" customWidth="1"/>
    <col min="774" max="774" width="13.7109375" style="270" customWidth="1"/>
    <col min="775" max="775" width="34.7109375" style="270" customWidth="1"/>
    <col min="776" max="776" width="17.7109375" style="270" customWidth="1"/>
    <col min="777" max="777" width="13.7109375" style="270" customWidth="1"/>
    <col min="778" max="778" width="30.7109375" style="270" customWidth="1"/>
    <col min="779" max="779" width="38.42578125" style="270" customWidth="1"/>
    <col min="780" max="1024" width="9.140625" style="270"/>
    <col min="1025" max="1025" width="8.7109375" style="270" customWidth="1"/>
    <col min="1026" max="1026" width="45.7109375" style="270" customWidth="1"/>
    <col min="1027" max="1027" width="15.7109375" style="270" customWidth="1"/>
    <col min="1028" max="1029" width="17.7109375" style="270" customWidth="1"/>
    <col min="1030" max="1030" width="13.7109375" style="270" customWidth="1"/>
    <col min="1031" max="1031" width="34.7109375" style="270" customWidth="1"/>
    <col min="1032" max="1032" width="17.7109375" style="270" customWidth="1"/>
    <col min="1033" max="1033" width="13.7109375" style="270" customWidth="1"/>
    <col min="1034" max="1034" width="30.7109375" style="270" customWidth="1"/>
    <col min="1035" max="1035" width="38.42578125" style="270" customWidth="1"/>
    <col min="1036" max="1280" width="9.140625" style="270"/>
    <col min="1281" max="1281" width="8.7109375" style="270" customWidth="1"/>
    <col min="1282" max="1282" width="45.7109375" style="270" customWidth="1"/>
    <col min="1283" max="1283" width="15.7109375" style="270" customWidth="1"/>
    <col min="1284" max="1285" width="17.7109375" style="270" customWidth="1"/>
    <col min="1286" max="1286" width="13.7109375" style="270" customWidth="1"/>
    <col min="1287" max="1287" width="34.7109375" style="270" customWidth="1"/>
    <col min="1288" max="1288" width="17.7109375" style="270" customWidth="1"/>
    <col min="1289" max="1289" width="13.7109375" style="270" customWidth="1"/>
    <col min="1290" max="1290" width="30.7109375" style="270" customWidth="1"/>
    <col min="1291" max="1291" width="38.42578125" style="270" customWidth="1"/>
    <col min="1292" max="1536" width="9.140625" style="270"/>
    <col min="1537" max="1537" width="8.7109375" style="270" customWidth="1"/>
    <col min="1538" max="1538" width="45.7109375" style="270" customWidth="1"/>
    <col min="1539" max="1539" width="15.7109375" style="270" customWidth="1"/>
    <col min="1540" max="1541" width="17.7109375" style="270" customWidth="1"/>
    <col min="1542" max="1542" width="13.7109375" style="270" customWidth="1"/>
    <col min="1543" max="1543" width="34.7109375" style="270" customWidth="1"/>
    <col min="1544" max="1544" width="17.7109375" style="270" customWidth="1"/>
    <col min="1545" max="1545" width="13.7109375" style="270" customWidth="1"/>
    <col min="1546" max="1546" width="30.7109375" style="270" customWidth="1"/>
    <col min="1547" max="1547" width="38.42578125" style="270" customWidth="1"/>
    <col min="1548" max="1792" width="9.140625" style="270"/>
    <col min="1793" max="1793" width="8.7109375" style="270" customWidth="1"/>
    <col min="1794" max="1794" width="45.7109375" style="270" customWidth="1"/>
    <col min="1795" max="1795" width="15.7109375" style="270" customWidth="1"/>
    <col min="1796" max="1797" width="17.7109375" style="270" customWidth="1"/>
    <col min="1798" max="1798" width="13.7109375" style="270" customWidth="1"/>
    <col min="1799" max="1799" width="34.7109375" style="270" customWidth="1"/>
    <col min="1800" max="1800" width="17.7109375" style="270" customWidth="1"/>
    <col min="1801" max="1801" width="13.7109375" style="270" customWidth="1"/>
    <col min="1802" max="1802" width="30.7109375" style="270" customWidth="1"/>
    <col min="1803" max="1803" width="38.42578125" style="270" customWidth="1"/>
    <col min="1804" max="2048" width="9.140625" style="270"/>
    <col min="2049" max="2049" width="8.7109375" style="270" customWidth="1"/>
    <col min="2050" max="2050" width="45.7109375" style="270" customWidth="1"/>
    <col min="2051" max="2051" width="15.7109375" style="270" customWidth="1"/>
    <col min="2052" max="2053" width="17.7109375" style="270" customWidth="1"/>
    <col min="2054" max="2054" width="13.7109375" style="270" customWidth="1"/>
    <col min="2055" max="2055" width="34.7109375" style="270" customWidth="1"/>
    <col min="2056" max="2056" width="17.7109375" style="270" customWidth="1"/>
    <col min="2057" max="2057" width="13.7109375" style="270" customWidth="1"/>
    <col min="2058" max="2058" width="30.7109375" style="270" customWidth="1"/>
    <col min="2059" max="2059" width="38.42578125" style="270" customWidth="1"/>
    <col min="2060" max="2304" width="9.140625" style="270"/>
    <col min="2305" max="2305" width="8.7109375" style="270" customWidth="1"/>
    <col min="2306" max="2306" width="45.7109375" style="270" customWidth="1"/>
    <col min="2307" max="2307" width="15.7109375" style="270" customWidth="1"/>
    <col min="2308" max="2309" width="17.7109375" style="270" customWidth="1"/>
    <col min="2310" max="2310" width="13.7109375" style="270" customWidth="1"/>
    <col min="2311" max="2311" width="34.7109375" style="270" customWidth="1"/>
    <col min="2312" max="2312" width="17.7109375" style="270" customWidth="1"/>
    <col min="2313" max="2313" width="13.7109375" style="270" customWidth="1"/>
    <col min="2314" max="2314" width="30.7109375" style="270" customWidth="1"/>
    <col min="2315" max="2315" width="38.42578125" style="270" customWidth="1"/>
    <col min="2316" max="2560" width="9.140625" style="270"/>
    <col min="2561" max="2561" width="8.7109375" style="270" customWidth="1"/>
    <col min="2562" max="2562" width="45.7109375" style="270" customWidth="1"/>
    <col min="2563" max="2563" width="15.7109375" style="270" customWidth="1"/>
    <col min="2564" max="2565" width="17.7109375" style="270" customWidth="1"/>
    <col min="2566" max="2566" width="13.7109375" style="270" customWidth="1"/>
    <col min="2567" max="2567" width="34.7109375" style="270" customWidth="1"/>
    <col min="2568" max="2568" width="17.7109375" style="270" customWidth="1"/>
    <col min="2569" max="2569" width="13.7109375" style="270" customWidth="1"/>
    <col min="2570" max="2570" width="30.7109375" style="270" customWidth="1"/>
    <col min="2571" max="2571" width="38.42578125" style="270" customWidth="1"/>
    <col min="2572" max="2816" width="9.140625" style="270"/>
    <col min="2817" max="2817" width="8.7109375" style="270" customWidth="1"/>
    <col min="2818" max="2818" width="45.7109375" style="270" customWidth="1"/>
    <col min="2819" max="2819" width="15.7109375" style="270" customWidth="1"/>
    <col min="2820" max="2821" width="17.7109375" style="270" customWidth="1"/>
    <col min="2822" max="2822" width="13.7109375" style="270" customWidth="1"/>
    <col min="2823" max="2823" width="34.7109375" style="270" customWidth="1"/>
    <col min="2824" max="2824" width="17.7109375" style="270" customWidth="1"/>
    <col min="2825" max="2825" width="13.7109375" style="270" customWidth="1"/>
    <col min="2826" max="2826" width="30.7109375" style="270" customWidth="1"/>
    <col min="2827" max="2827" width="38.42578125" style="270" customWidth="1"/>
    <col min="2828" max="3072" width="9.140625" style="270"/>
    <col min="3073" max="3073" width="8.7109375" style="270" customWidth="1"/>
    <col min="3074" max="3074" width="45.7109375" style="270" customWidth="1"/>
    <col min="3075" max="3075" width="15.7109375" style="270" customWidth="1"/>
    <col min="3076" max="3077" width="17.7109375" style="270" customWidth="1"/>
    <col min="3078" max="3078" width="13.7109375" style="270" customWidth="1"/>
    <col min="3079" max="3079" width="34.7109375" style="270" customWidth="1"/>
    <col min="3080" max="3080" width="17.7109375" style="270" customWidth="1"/>
    <col min="3081" max="3081" width="13.7109375" style="270" customWidth="1"/>
    <col min="3082" max="3082" width="30.7109375" style="270" customWidth="1"/>
    <col min="3083" max="3083" width="38.42578125" style="270" customWidth="1"/>
    <col min="3084" max="3328" width="9.140625" style="270"/>
    <col min="3329" max="3329" width="8.7109375" style="270" customWidth="1"/>
    <col min="3330" max="3330" width="45.7109375" style="270" customWidth="1"/>
    <col min="3331" max="3331" width="15.7109375" style="270" customWidth="1"/>
    <col min="3332" max="3333" width="17.7109375" style="270" customWidth="1"/>
    <col min="3334" max="3334" width="13.7109375" style="270" customWidth="1"/>
    <col min="3335" max="3335" width="34.7109375" style="270" customWidth="1"/>
    <col min="3336" max="3336" width="17.7109375" style="270" customWidth="1"/>
    <col min="3337" max="3337" width="13.7109375" style="270" customWidth="1"/>
    <col min="3338" max="3338" width="30.7109375" style="270" customWidth="1"/>
    <col min="3339" max="3339" width="38.42578125" style="270" customWidth="1"/>
    <col min="3340" max="3584" width="9.140625" style="270"/>
    <col min="3585" max="3585" width="8.7109375" style="270" customWidth="1"/>
    <col min="3586" max="3586" width="45.7109375" style="270" customWidth="1"/>
    <col min="3587" max="3587" width="15.7109375" style="270" customWidth="1"/>
    <col min="3588" max="3589" width="17.7109375" style="270" customWidth="1"/>
    <col min="3590" max="3590" width="13.7109375" style="270" customWidth="1"/>
    <col min="3591" max="3591" width="34.7109375" style="270" customWidth="1"/>
    <col min="3592" max="3592" width="17.7109375" style="270" customWidth="1"/>
    <col min="3593" max="3593" width="13.7109375" style="270" customWidth="1"/>
    <col min="3594" max="3594" width="30.7109375" style="270" customWidth="1"/>
    <col min="3595" max="3595" width="38.42578125" style="270" customWidth="1"/>
    <col min="3596" max="3840" width="9.140625" style="270"/>
    <col min="3841" max="3841" width="8.7109375" style="270" customWidth="1"/>
    <col min="3842" max="3842" width="45.7109375" style="270" customWidth="1"/>
    <col min="3843" max="3843" width="15.7109375" style="270" customWidth="1"/>
    <col min="3844" max="3845" width="17.7109375" style="270" customWidth="1"/>
    <col min="3846" max="3846" width="13.7109375" style="270" customWidth="1"/>
    <col min="3847" max="3847" width="34.7109375" style="270" customWidth="1"/>
    <col min="3848" max="3848" width="17.7109375" style="270" customWidth="1"/>
    <col min="3849" max="3849" width="13.7109375" style="270" customWidth="1"/>
    <col min="3850" max="3850" width="30.7109375" style="270" customWidth="1"/>
    <col min="3851" max="3851" width="38.42578125" style="270" customWidth="1"/>
    <col min="3852" max="4096" width="9.140625" style="270"/>
    <col min="4097" max="4097" width="8.7109375" style="270" customWidth="1"/>
    <col min="4098" max="4098" width="45.7109375" style="270" customWidth="1"/>
    <col min="4099" max="4099" width="15.7109375" style="270" customWidth="1"/>
    <col min="4100" max="4101" width="17.7109375" style="270" customWidth="1"/>
    <col min="4102" max="4102" width="13.7109375" style="270" customWidth="1"/>
    <col min="4103" max="4103" width="34.7109375" style="270" customWidth="1"/>
    <col min="4104" max="4104" width="17.7109375" style="270" customWidth="1"/>
    <col min="4105" max="4105" width="13.7109375" style="270" customWidth="1"/>
    <col min="4106" max="4106" width="30.7109375" style="270" customWidth="1"/>
    <col min="4107" max="4107" width="38.42578125" style="270" customWidth="1"/>
    <col min="4108" max="4352" width="9.140625" style="270"/>
    <col min="4353" max="4353" width="8.7109375" style="270" customWidth="1"/>
    <col min="4354" max="4354" width="45.7109375" style="270" customWidth="1"/>
    <col min="4355" max="4355" width="15.7109375" style="270" customWidth="1"/>
    <col min="4356" max="4357" width="17.7109375" style="270" customWidth="1"/>
    <col min="4358" max="4358" width="13.7109375" style="270" customWidth="1"/>
    <col min="4359" max="4359" width="34.7109375" style="270" customWidth="1"/>
    <col min="4360" max="4360" width="17.7109375" style="270" customWidth="1"/>
    <col min="4361" max="4361" width="13.7109375" style="270" customWidth="1"/>
    <col min="4362" max="4362" width="30.7109375" style="270" customWidth="1"/>
    <col min="4363" max="4363" width="38.42578125" style="270" customWidth="1"/>
    <col min="4364" max="4608" width="9.140625" style="270"/>
    <col min="4609" max="4609" width="8.7109375" style="270" customWidth="1"/>
    <col min="4610" max="4610" width="45.7109375" style="270" customWidth="1"/>
    <col min="4611" max="4611" width="15.7109375" style="270" customWidth="1"/>
    <col min="4612" max="4613" width="17.7109375" style="270" customWidth="1"/>
    <col min="4614" max="4614" width="13.7109375" style="270" customWidth="1"/>
    <col min="4615" max="4615" width="34.7109375" style="270" customWidth="1"/>
    <col min="4616" max="4616" width="17.7109375" style="270" customWidth="1"/>
    <col min="4617" max="4617" width="13.7109375" style="270" customWidth="1"/>
    <col min="4618" max="4618" width="30.7109375" style="270" customWidth="1"/>
    <col min="4619" max="4619" width="38.42578125" style="270" customWidth="1"/>
    <col min="4620" max="4864" width="9.140625" style="270"/>
    <col min="4865" max="4865" width="8.7109375" style="270" customWidth="1"/>
    <col min="4866" max="4866" width="45.7109375" style="270" customWidth="1"/>
    <col min="4867" max="4867" width="15.7109375" style="270" customWidth="1"/>
    <col min="4868" max="4869" width="17.7109375" style="270" customWidth="1"/>
    <col min="4870" max="4870" width="13.7109375" style="270" customWidth="1"/>
    <col min="4871" max="4871" width="34.7109375" style="270" customWidth="1"/>
    <col min="4872" max="4872" width="17.7109375" style="270" customWidth="1"/>
    <col min="4873" max="4873" width="13.7109375" style="270" customWidth="1"/>
    <col min="4874" max="4874" width="30.7109375" style="270" customWidth="1"/>
    <col min="4875" max="4875" width="38.42578125" style="270" customWidth="1"/>
    <col min="4876" max="5120" width="9.140625" style="270"/>
    <col min="5121" max="5121" width="8.7109375" style="270" customWidth="1"/>
    <col min="5122" max="5122" width="45.7109375" style="270" customWidth="1"/>
    <col min="5123" max="5123" width="15.7109375" style="270" customWidth="1"/>
    <col min="5124" max="5125" width="17.7109375" style="270" customWidth="1"/>
    <col min="5126" max="5126" width="13.7109375" style="270" customWidth="1"/>
    <col min="5127" max="5127" width="34.7109375" style="270" customWidth="1"/>
    <col min="5128" max="5128" width="17.7109375" style="270" customWidth="1"/>
    <col min="5129" max="5129" width="13.7109375" style="270" customWidth="1"/>
    <col min="5130" max="5130" width="30.7109375" style="270" customWidth="1"/>
    <col min="5131" max="5131" width="38.42578125" style="270" customWidth="1"/>
    <col min="5132" max="5376" width="9.140625" style="270"/>
    <col min="5377" max="5377" width="8.7109375" style="270" customWidth="1"/>
    <col min="5378" max="5378" width="45.7109375" style="270" customWidth="1"/>
    <col min="5379" max="5379" width="15.7109375" style="270" customWidth="1"/>
    <col min="5380" max="5381" width="17.7109375" style="270" customWidth="1"/>
    <col min="5382" max="5382" width="13.7109375" style="270" customWidth="1"/>
    <col min="5383" max="5383" width="34.7109375" style="270" customWidth="1"/>
    <col min="5384" max="5384" width="17.7109375" style="270" customWidth="1"/>
    <col min="5385" max="5385" width="13.7109375" style="270" customWidth="1"/>
    <col min="5386" max="5386" width="30.7109375" style="270" customWidth="1"/>
    <col min="5387" max="5387" width="38.42578125" style="270" customWidth="1"/>
    <col min="5388" max="5632" width="9.140625" style="270"/>
    <col min="5633" max="5633" width="8.7109375" style="270" customWidth="1"/>
    <col min="5634" max="5634" width="45.7109375" style="270" customWidth="1"/>
    <col min="5635" max="5635" width="15.7109375" style="270" customWidth="1"/>
    <col min="5636" max="5637" width="17.7109375" style="270" customWidth="1"/>
    <col min="5638" max="5638" width="13.7109375" style="270" customWidth="1"/>
    <col min="5639" max="5639" width="34.7109375" style="270" customWidth="1"/>
    <col min="5640" max="5640" width="17.7109375" style="270" customWidth="1"/>
    <col min="5641" max="5641" width="13.7109375" style="270" customWidth="1"/>
    <col min="5642" max="5642" width="30.7109375" style="270" customWidth="1"/>
    <col min="5643" max="5643" width="38.42578125" style="270" customWidth="1"/>
    <col min="5644" max="5888" width="9.140625" style="270"/>
    <col min="5889" max="5889" width="8.7109375" style="270" customWidth="1"/>
    <col min="5890" max="5890" width="45.7109375" style="270" customWidth="1"/>
    <col min="5891" max="5891" width="15.7109375" style="270" customWidth="1"/>
    <col min="5892" max="5893" width="17.7109375" style="270" customWidth="1"/>
    <col min="5894" max="5894" width="13.7109375" style="270" customWidth="1"/>
    <col min="5895" max="5895" width="34.7109375" style="270" customWidth="1"/>
    <col min="5896" max="5896" width="17.7109375" style="270" customWidth="1"/>
    <col min="5897" max="5897" width="13.7109375" style="270" customWidth="1"/>
    <col min="5898" max="5898" width="30.7109375" style="270" customWidth="1"/>
    <col min="5899" max="5899" width="38.42578125" style="270" customWidth="1"/>
    <col min="5900" max="6144" width="9.140625" style="270"/>
    <col min="6145" max="6145" width="8.7109375" style="270" customWidth="1"/>
    <col min="6146" max="6146" width="45.7109375" style="270" customWidth="1"/>
    <col min="6147" max="6147" width="15.7109375" style="270" customWidth="1"/>
    <col min="6148" max="6149" width="17.7109375" style="270" customWidth="1"/>
    <col min="6150" max="6150" width="13.7109375" style="270" customWidth="1"/>
    <col min="6151" max="6151" width="34.7109375" style="270" customWidth="1"/>
    <col min="6152" max="6152" width="17.7109375" style="270" customWidth="1"/>
    <col min="6153" max="6153" width="13.7109375" style="270" customWidth="1"/>
    <col min="6154" max="6154" width="30.7109375" style="270" customWidth="1"/>
    <col min="6155" max="6155" width="38.42578125" style="270" customWidth="1"/>
    <col min="6156" max="6400" width="9.140625" style="270"/>
    <col min="6401" max="6401" width="8.7109375" style="270" customWidth="1"/>
    <col min="6402" max="6402" width="45.7109375" style="270" customWidth="1"/>
    <col min="6403" max="6403" width="15.7109375" style="270" customWidth="1"/>
    <col min="6404" max="6405" width="17.7109375" style="270" customWidth="1"/>
    <col min="6406" max="6406" width="13.7109375" style="270" customWidth="1"/>
    <col min="6407" max="6407" width="34.7109375" style="270" customWidth="1"/>
    <col min="6408" max="6408" width="17.7109375" style="270" customWidth="1"/>
    <col min="6409" max="6409" width="13.7109375" style="270" customWidth="1"/>
    <col min="6410" max="6410" width="30.7109375" style="270" customWidth="1"/>
    <col min="6411" max="6411" width="38.42578125" style="270" customWidth="1"/>
    <col min="6412" max="6656" width="9.140625" style="270"/>
    <col min="6657" max="6657" width="8.7109375" style="270" customWidth="1"/>
    <col min="6658" max="6658" width="45.7109375" style="270" customWidth="1"/>
    <col min="6659" max="6659" width="15.7109375" style="270" customWidth="1"/>
    <col min="6660" max="6661" width="17.7109375" style="270" customWidth="1"/>
    <col min="6662" max="6662" width="13.7109375" style="270" customWidth="1"/>
    <col min="6663" max="6663" width="34.7109375" style="270" customWidth="1"/>
    <col min="6664" max="6664" width="17.7109375" style="270" customWidth="1"/>
    <col min="6665" max="6665" width="13.7109375" style="270" customWidth="1"/>
    <col min="6666" max="6666" width="30.7109375" style="270" customWidth="1"/>
    <col min="6667" max="6667" width="38.42578125" style="270" customWidth="1"/>
    <col min="6668" max="6912" width="9.140625" style="270"/>
    <col min="6913" max="6913" width="8.7109375" style="270" customWidth="1"/>
    <col min="6914" max="6914" width="45.7109375" style="270" customWidth="1"/>
    <col min="6915" max="6915" width="15.7109375" style="270" customWidth="1"/>
    <col min="6916" max="6917" width="17.7109375" style="270" customWidth="1"/>
    <col min="6918" max="6918" width="13.7109375" style="270" customWidth="1"/>
    <col min="6919" max="6919" width="34.7109375" style="270" customWidth="1"/>
    <col min="6920" max="6920" width="17.7109375" style="270" customWidth="1"/>
    <col min="6921" max="6921" width="13.7109375" style="270" customWidth="1"/>
    <col min="6922" max="6922" width="30.7109375" style="270" customWidth="1"/>
    <col min="6923" max="6923" width="38.42578125" style="270" customWidth="1"/>
    <col min="6924" max="7168" width="9.140625" style="270"/>
    <col min="7169" max="7169" width="8.7109375" style="270" customWidth="1"/>
    <col min="7170" max="7170" width="45.7109375" style="270" customWidth="1"/>
    <col min="7171" max="7171" width="15.7109375" style="270" customWidth="1"/>
    <col min="7172" max="7173" width="17.7109375" style="270" customWidth="1"/>
    <col min="7174" max="7174" width="13.7109375" style="270" customWidth="1"/>
    <col min="7175" max="7175" width="34.7109375" style="270" customWidth="1"/>
    <col min="7176" max="7176" width="17.7109375" style="270" customWidth="1"/>
    <col min="7177" max="7177" width="13.7109375" style="270" customWidth="1"/>
    <col min="7178" max="7178" width="30.7109375" style="270" customWidth="1"/>
    <col min="7179" max="7179" width="38.42578125" style="270" customWidth="1"/>
    <col min="7180" max="7424" width="9.140625" style="270"/>
    <col min="7425" max="7425" width="8.7109375" style="270" customWidth="1"/>
    <col min="7426" max="7426" width="45.7109375" style="270" customWidth="1"/>
    <col min="7427" max="7427" width="15.7109375" style="270" customWidth="1"/>
    <col min="7428" max="7429" width="17.7109375" style="270" customWidth="1"/>
    <col min="7430" max="7430" width="13.7109375" style="270" customWidth="1"/>
    <col min="7431" max="7431" width="34.7109375" style="270" customWidth="1"/>
    <col min="7432" max="7432" width="17.7109375" style="270" customWidth="1"/>
    <col min="7433" max="7433" width="13.7109375" style="270" customWidth="1"/>
    <col min="7434" max="7434" width="30.7109375" style="270" customWidth="1"/>
    <col min="7435" max="7435" width="38.42578125" style="270" customWidth="1"/>
    <col min="7436" max="7680" width="9.140625" style="270"/>
    <col min="7681" max="7681" width="8.7109375" style="270" customWidth="1"/>
    <col min="7682" max="7682" width="45.7109375" style="270" customWidth="1"/>
    <col min="7683" max="7683" width="15.7109375" style="270" customWidth="1"/>
    <col min="7684" max="7685" width="17.7109375" style="270" customWidth="1"/>
    <col min="7686" max="7686" width="13.7109375" style="270" customWidth="1"/>
    <col min="7687" max="7687" width="34.7109375" style="270" customWidth="1"/>
    <col min="7688" max="7688" width="17.7109375" style="270" customWidth="1"/>
    <col min="7689" max="7689" width="13.7109375" style="270" customWidth="1"/>
    <col min="7690" max="7690" width="30.7109375" style="270" customWidth="1"/>
    <col min="7691" max="7691" width="38.42578125" style="270" customWidth="1"/>
    <col min="7692" max="7936" width="9.140625" style="270"/>
    <col min="7937" max="7937" width="8.7109375" style="270" customWidth="1"/>
    <col min="7938" max="7938" width="45.7109375" style="270" customWidth="1"/>
    <col min="7939" max="7939" width="15.7109375" style="270" customWidth="1"/>
    <col min="7940" max="7941" width="17.7109375" style="270" customWidth="1"/>
    <col min="7942" max="7942" width="13.7109375" style="270" customWidth="1"/>
    <col min="7943" max="7943" width="34.7109375" style="270" customWidth="1"/>
    <col min="7944" max="7944" width="17.7109375" style="270" customWidth="1"/>
    <col min="7945" max="7945" width="13.7109375" style="270" customWidth="1"/>
    <col min="7946" max="7946" width="30.7109375" style="270" customWidth="1"/>
    <col min="7947" max="7947" width="38.42578125" style="270" customWidth="1"/>
    <col min="7948" max="8192" width="9.140625" style="270"/>
    <col min="8193" max="8193" width="8.7109375" style="270" customWidth="1"/>
    <col min="8194" max="8194" width="45.7109375" style="270" customWidth="1"/>
    <col min="8195" max="8195" width="15.7109375" style="270" customWidth="1"/>
    <col min="8196" max="8197" width="17.7109375" style="270" customWidth="1"/>
    <col min="8198" max="8198" width="13.7109375" style="270" customWidth="1"/>
    <col min="8199" max="8199" width="34.7109375" style="270" customWidth="1"/>
    <col min="8200" max="8200" width="17.7109375" style="270" customWidth="1"/>
    <col min="8201" max="8201" width="13.7109375" style="270" customWidth="1"/>
    <col min="8202" max="8202" width="30.7109375" style="270" customWidth="1"/>
    <col min="8203" max="8203" width="38.42578125" style="270" customWidth="1"/>
    <col min="8204" max="8448" width="9.140625" style="270"/>
    <col min="8449" max="8449" width="8.7109375" style="270" customWidth="1"/>
    <col min="8450" max="8450" width="45.7109375" style="270" customWidth="1"/>
    <col min="8451" max="8451" width="15.7109375" style="270" customWidth="1"/>
    <col min="8452" max="8453" width="17.7109375" style="270" customWidth="1"/>
    <col min="8454" max="8454" width="13.7109375" style="270" customWidth="1"/>
    <col min="8455" max="8455" width="34.7109375" style="270" customWidth="1"/>
    <col min="8456" max="8456" width="17.7109375" style="270" customWidth="1"/>
    <col min="8457" max="8457" width="13.7109375" style="270" customWidth="1"/>
    <col min="8458" max="8458" width="30.7109375" style="270" customWidth="1"/>
    <col min="8459" max="8459" width="38.42578125" style="270" customWidth="1"/>
    <col min="8460" max="8704" width="9.140625" style="270"/>
    <col min="8705" max="8705" width="8.7109375" style="270" customWidth="1"/>
    <col min="8706" max="8706" width="45.7109375" style="270" customWidth="1"/>
    <col min="8707" max="8707" width="15.7109375" style="270" customWidth="1"/>
    <col min="8708" max="8709" width="17.7109375" style="270" customWidth="1"/>
    <col min="8710" max="8710" width="13.7109375" style="270" customWidth="1"/>
    <col min="8711" max="8711" width="34.7109375" style="270" customWidth="1"/>
    <col min="8712" max="8712" width="17.7109375" style="270" customWidth="1"/>
    <col min="8713" max="8713" width="13.7109375" style="270" customWidth="1"/>
    <col min="8714" max="8714" width="30.7109375" style="270" customWidth="1"/>
    <col min="8715" max="8715" width="38.42578125" style="270" customWidth="1"/>
    <col min="8716" max="8960" width="9.140625" style="270"/>
    <col min="8961" max="8961" width="8.7109375" style="270" customWidth="1"/>
    <col min="8962" max="8962" width="45.7109375" style="270" customWidth="1"/>
    <col min="8963" max="8963" width="15.7109375" style="270" customWidth="1"/>
    <col min="8964" max="8965" width="17.7109375" style="270" customWidth="1"/>
    <col min="8966" max="8966" width="13.7109375" style="270" customWidth="1"/>
    <col min="8967" max="8967" width="34.7109375" style="270" customWidth="1"/>
    <col min="8968" max="8968" width="17.7109375" style="270" customWidth="1"/>
    <col min="8969" max="8969" width="13.7109375" style="270" customWidth="1"/>
    <col min="8970" max="8970" width="30.7109375" style="270" customWidth="1"/>
    <col min="8971" max="8971" width="38.42578125" style="270" customWidth="1"/>
    <col min="8972" max="9216" width="9.140625" style="270"/>
    <col min="9217" max="9217" width="8.7109375" style="270" customWidth="1"/>
    <col min="9218" max="9218" width="45.7109375" style="270" customWidth="1"/>
    <col min="9219" max="9219" width="15.7109375" style="270" customWidth="1"/>
    <col min="9220" max="9221" width="17.7109375" style="270" customWidth="1"/>
    <col min="9222" max="9222" width="13.7109375" style="270" customWidth="1"/>
    <col min="9223" max="9223" width="34.7109375" style="270" customWidth="1"/>
    <col min="9224" max="9224" width="17.7109375" style="270" customWidth="1"/>
    <col min="9225" max="9225" width="13.7109375" style="270" customWidth="1"/>
    <col min="9226" max="9226" width="30.7109375" style="270" customWidth="1"/>
    <col min="9227" max="9227" width="38.42578125" style="270" customWidth="1"/>
    <col min="9228" max="9472" width="9.140625" style="270"/>
    <col min="9473" max="9473" width="8.7109375" style="270" customWidth="1"/>
    <col min="9474" max="9474" width="45.7109375" style="270" customWidth="1"/>
    <col min="9475" max="9475" width="15.7109375" style="270" customWidth="1"/>
    <col min="9476" max="9477" width="17.7109375" style="270" customWidth="1"/>
    <col min="9478" max="9478" width="13.7109375" style="270" customWidth="1"/>
    <col min="9479" max="9479" width="34.7109375" style="270" customWidth="1"/>
    <col min="9480" max="9480" width="17.7109375" style="270" customWidth="1"/>
    <col min="9481" max="9481" width="13.7109375" style="270" customWidth="1"/>
    <col min="9482" max="9482" width="30.7109375" style="270" customWidth="1"/>
    <col min="9483" max="9483" width="38.42578125" style="270" customWidth="1"/>
    <col min="9484" max="9728" width="9.140625" style="270"/>
    <col min="9729" max="9729" width="8.7109375" style="270" customWidth="1"/>
    <col min="9730" max="9730" width="45.7109375" style="270" customWidth="1"/>
    <col min="9731" max="9731" width="15.7109375" style="270" customWidth="1"/>
    <col min="9732" max="9733" width="17.7109375" style="270" customWidth="1"/>
    <col min="9734" max="9734" width="13.7109375" style="270" customWidth="1"/>
    <col min="9735" max="9735" width="34.7109375" style="270" customWidth="1"/>
    <col min="9736" max="9736" width="17.7109375" style="270" customWidth="1"/>
    <col min="9737" max="9737" width="13.7109375" style="270" customWidth="1"/>
    <col min="9738" max="9738" width="30.7109375" style="270" customWidth="1"/>
    <col min="9739" max="9739" width="38.42578125" style="270" customWidth="1"/>
    <col min="9740" max="9984" width="9.140625" style="270"/>
    <col min="9985" max="9985" width="8.7109375" style="270" customWidth="1"/>
    <col min="9986" max="9986" width="45.7109375" style="270" customWidth="1"/>
    <col min="9987" max="9987" width="15.7109375" style="270" customWidth="1"/>
    <col min="9988" max="9989" width="17.7109375" style="270" customWidth="1"/>
    <col min="9990" max="9990" width="13.7109375" style="270" customWidth="1"/>
    <col min="9991" max="9991" width="34.7109375" style="270" customWidth="1"/>
    <col min="9992" max="9992" width="17.7109375" style="270" customWidth="1"/>
    <col min="9993" max="9993" width="13.7109375" style="270" customWidth="1"/>
    <col min="9994" max="9994" width="30.7109375" style="270" customWidth="1"/>
    <col min="9995" max="9995" width="38.42578125" style="270" customWidth="1"/>
    <col min="9996" max="10240" width="9.140625" style="270"/>
    <col min="10241" max="10241" width="8.7109375" style="270" customWidth="1"/>
    <col min="10242" max="10242" width="45.7109375" style="270" customWidth="1"/>
    <col min="10243" max="10243" width="15.7109375" style="270" customWidth="1"/>
    <col min="10244" max="10245" width="17.7109375" style="270" customWidth="1"/>
    <col min="10246" max="10246" width="13.7109375" style="270" customWidth="1"/>
    <col min="10247" max="10247" width="34.7109375" style="270" customWidth="1"/>
    <col min="10248" max="10248" width="17.7109375" style="270" customWidth="1"/>
    <col min="10249" max="10249" width="13.7109375" style="270" customWidth="1"/>
    <col min="10250" max="10250" width="30.7109375" style="270" customWidth="1"/>
    <col min="10251" max="10251" width="38.42578125" style="270" customWidth="1"/>
    <col min="10252" max="10496" width="9.140625" style="270"/>
    <col min="10497" max="10497" width="8.7109375" style="270" customWidth="1"/>
    <col min="10498" max="10498" width="45.7109375" style="270" customWidth="1"/>
    <col min="10499" max="10499" width="15.7109375" style="270" customWidth="1"/>
    <col min="10500" max="10501" width="17.7109375" style="270" customWidth="1"/>
    <col min="10502" max="10502" width="13.7109375" style="270" customWidth="1"/>
    <col min="10503" max="10503" width="34.7109375" style="270" customWidth="1"/>
    <col min="10504" max="10504" width="17.7109375" style="270" customWidth="1"/>
    <col min="10505" max="10505" width="13.7109375" style="270" customWidth="1"/>
    <col min="10506" max="10506" width="30.7109375" style="270" customWidth="1"/>
    <col min="10507" max="10507" width="38.42578125" style="270" customWidth="1"/>
    <col min="10508" max="10752" width="9.140625" style="270"/>
    <col min="10753" max="10753" width="8.7109375" style="270" customWidth="1"/>
    <col min="10754" max="10754" width="45.7109375" style="270" customWidth="1"/>
    <col min="10755" max="10755" width="15.7109375" style="270" customWidth="1"/>
    <col min="10756" max="10757" width="17.7109375" style="270" customWidth="1"/>
    <col min="10758" max="10758" width="13.7109375" style="270" customWidth="1"/>
    <col min="10759" max="10759" width="34.7109375" style="270" customWidth="1"/>
    <col min="10760" max="10760" width="17.7109375" style="270" customWidth="1"/>
    <col min="10761" max="10761" width="13.7109375" style="270" customWidth="1"/>
    <col min="10762" max="10762" width="30.7109375" style="270" customWidth="1"/>
    <col min="10763" max="10763" width="38.42578125" style="270" customWidth="1"/>
    <col min="10764" max="11008" width="9.140625" style="270"/>
    <col min="11009" max="11009" width="8.7109375" style="270" customWidth="1"/>
    <col min="11010" max="11010" width="45.7109375" style="270" customWidth="1"/>
    <col min="11011" max="11011" width="15.7109375" style="270" customWidth="1"/>
    <col min="11012" max="11013" width="17.7109375" style="270" customWidth="1"/>
    <col min="11014" max="11014" width="13.7109375" style="270" customWidth="1"/>
    <col min="11015" max="11015" width="34.7109375" style="270" customWidth="1"/>
    <col min="11016" max="11016" width="17.7109375" style="270" customWidth="1"/>
    <col min="11017" max="11017" width="13.7109375" style="270" customWidth="1"/>
    <col min="11018" max="11018" width="30.7109375" style="270" customWidth="1"/>
    <col min="11019" max="11019" width="38.42578125" style="270" customWidth="1"/>
    <col min="11020" max="11264" width="9.140625" style="270"/>
    <col min="11265" max="11265" width="8.7109375" style="270" customWidth="1"/>
    <col min="11266" max="11266" width="45.7109375" style="270" customWidth="1"/>
    <col min="11267" max="11267" width="15.7109375" style="270" customWidth="1"/>
    <col min="11268" max="11269" width="17.7109375" style="270" customWidth="1"/>
    <col min="11270" max="11270" width="13.7109375" style="270" customWidth="1"/>
    <col min="11271" max="11271" width="34.7109375" style="270" customWidth="1"/>
    <col min="11272" max="11272" width="17.7109375" style="270" customWidth="1"/>
    <col min="11273" max="11273" width="13.7109375" style="270" customWidth="1"/>
    <col min="11274" max="11274" width="30.7109375" style="270" customWidth="1"/>
    <col min="11275" max="11275" width="38.42578125" style="270" customWidth="1"/>
    <col min="11276" max="11520" width="9.140625" style="270"/>
    <col min="11521" max="11521" width="8.7109375" style="270" customWidth="1"/>
    <col min="11522" max="11522" width="45.7109375" style="270" customWidth="1"/>
    <col min="11523" max="11523" width="15.7109375" style="270" customWidth="1"/>
    <col min="11524" max="11525" width="17.7109375" style="270" customWidth="1"/>
    <col min="11526" max="11526" width="13.7109375" style="270" customWidth="1"/>
    <col min="11527" max="11527" width="34.7109375" style="270" customWidth="1"/>
    <col min="11528" max="11528" width="17.7109375" style="270" customWidth="1"/>
    <col min="11529" max="11529" width="13.7109375" style="270" customWidth="1"/>
    <col min="11530" max="11530" width="30.7109375" style="270" customWidth="1"/>
    <col min="11531" max="11531" width="38.42578125" style="270" customWidth="1"/>
    <col min="11532" max="11776" width="9.140625" style="270"/>
    <col min="11777" max="11777" width="8.7109375" style="270" customWidth="1"/>
    <col min="11778" max="11778" width="45.7109375" style="270" customWidth="1"/>
    <col min="11779" max="11779" width="15.7109375" style="270" customWidth="1"/>
    <col min="11780" max="11781" width="17.7109375" style="270" customWidth="1"/>
    <col min="11782" max="11782" width="13.7109375" style="270" customWidth="1"/>
    <col min="11783" max="11783" width="34.7109375" style="270" customWidth="1"/>
    <col min="11784" max="11784" width="17.7109375" style="270" customWidth="1"/>
    <col min="11785" max="11785" width="13.7109375" style="270" customWidth="1"/>
    <col min="11786" max="11786" width="30.7109375" style="270" customWidth="1"/>
    <col min="11787" max="11787" width="38.42578125" style="270" customWidth="1"/>
    <col min="11788" max="12032" width="9.140625" style="270"/>
    <col min="12033" max="12033" width="8.7109375" style="270" customWidth="1"/>
    <col min="12034" max="12034" width="45.7109375" style="270" customWidth="1"/>
    <col min="12035" max="12035" width="15.7109375" style="270" customWidth="1"/>
    <col min="12036" max="12037" width="17.7109375" style="270" customWidth="1"/>
    <col min="12038" max="12038" width="13.7109375" style="270" customWidth="1"/>
    <col min="12039" max="12039" width="34.7109375" style="270" customWidth="1"/>
    <col min="12040" max="12040" width="17.7109375" style="270" customWidth="1"/>
    <col min="12041" max="12041" width="13.7109375" style="270" customWidth="1"/>
    <col min="12042" max="12042" width="30.7109375" style="270" customWidth="1"/>
    <col min="12043" max="12043" width="38.42578125" style="270" customWidth="1"/>
    <col min="12044" max="12288" width="9.140625" style="270"/>
    <col min="12289" max="12289" width="8.7109375" style="270" customWidth="1"/>
    <col min="12290" max="12290" width="45.7109375" style="270" customWidth="1"/>
    <col min="12291" max="12291" width="15.7109375" style="270" customWidth="1"/>
    <col min="12292" max="12293" width="17.7109375" style="270" customWidth="1"/>
    <col min="12294" max="12294" width="13.7109375" style="270" customWidth="1"/>
    <col min="12295" max="12295" width="34.7109375" style="270" customWidth="1"/>
    <col min="12296" max="12296" width="17.7109375" style="270" customWidth="1"/>
    <col min="12297" max="12297" width="13.7109375" style="270" customWidth="1"/>
    <col min="12298" max="12298" width="30.7109375" style="270" customWidth="1"/>
    <col min="12299" max="12299" width="38.42578125" style="270" customWidth="1"/>
    <col min="12300" max="12544" width="9.140625" style="270"/>
    <col min="12545" max="12545" width="8.7109375" style="270" customWidth="1"/>
    <col min="12546" max="12546" width="45.7109375" style="270" customWidth="1"/>
    <col min="12547" max="12547" width="15.7109375" style="270" customWidth="1"/>
    <col min="12548" max="12549" width="17.7109375" style="270" customWidth="1"/>
    <col min="12550" max="12550" width="13.7109375" style="270" customWidth="1"/>
    <col min="12551" max="12551" width="34.7109375" style="270" customWidth="1"/>
    <col min="12552" max="12552" width="17.7109375" style="270" customWidth="1"/>
    <col min="12553" max="12553" width="13.7109375" style="270" customWidth="1"/>
    <col min="12554" max="12554" width="30.7109375" style="270" customWidth="1"/>
    <col min="12555" max="12555" width="38.42578125" style="270" customWidth="1"/>
    <col min="12556" max="12800" width="9.140625" style="270"/>
    <col min="12801" max="12801" width="8.7109375" style="270" customWidth="1"/>
    <col min="12802" max="12802" width="45.7109375" style="270" customWidth="1"/>
    <col min="12803" max="12803" width="15.7109375" style="270" customWidth="1"/>
    <col min="12804" max="12805" width="17.7109375" style="270" customWidth="1"/>
    <col min="12806" max="12806" width="13.7109375" style="270" customWidth="1"/>
    <col min="12807" max="12807" width="34.7109375" style="270" customWidth="1"/>
    <col min="12808" max="12808" width="17.7109375" style="270" customWidth="1"/>
    <col min="12809" max="12809" width="13.7109375" style="270" customWidth="1"/>
    <col min="12810" max="12810" width="30.7109375" style="270" customWidth="1"/>
    <col min="12811" max="12811" width="38.42578125" style="270" customWidth="1"/>
    <col min="12812" max="13056" width="9.140625" style="270"/>
    <col min="13057" max="13057" width="8.7109375" style="270" customWidth="1"/>
    <col min="13058" max="13058" width="45.7109375" style="270" customWidth="1"/>
    <col min="13059" max="13059" width="15.7109375" style="270" customWidth="1"/>
    <col min="13060" max="13061" width="17.7109375" style="270" customWidth="1"/>
    <col min="13062" max="13062" width="13.7109375" style="270" customWidth="1"/>
    <col min="13063" max="13063" width="34.7109375" style="270" customWidth="1"/>
    <col min="13064" max="13064" width="17.7109375" style="270" customWidth="1"/>
    <col min="13065" max="13065" width="13.7109375" style="270" customWidth="1"/>
    <col min="13066" max="13066" width="30.7109375" style="270" customWidth="1"/>
    <col min="13067" max="13067" width="38.42578125" style="270" customWidth="1"/>
    <col min="13068" max="13312" width="9.140625" style="270"/>
    <col min="13313" max="13313" width="8.7109375" style="270" customWidth="1"/>
    <col min="13314" max="13314" width="45.7109375" style="270" customWidth="1"/>
    <col min="13315" max="13315" width="15.7109375" style="270" customWidth="1"/>
    <col min="13316" max="13317" width="17.7109375" style="270" customWidth="1"/>
    <col min="13318" max="13318" width="13.7109375" style="270" customWidth="1"/>
    <col min="13319" max="13319" width="34.7109375" style="270" customWidth="1"/>
    <col min="13320" max="13320" width="17.7109375" style="270" customWidth="1"/>
    <col min="13321" max="13321" width="13.7109375" style="270" customWidth="1"/>
    <col min="13322" max="13322" width="30.7109375" style="270" customWidth="1"/>
    <col min="13323" max="13323" width="38.42578125" style="270" customWidth="1"/>
    <col min="13324" max="13568" width="9.140625" style="270"/>
    <col min="13569" max="13569" width="8.7109375" style="270" customWidth="1"/>
    <col min="13570" max="13570" width="45.7109375" style="270" customWidth="1"/>
    <col min="13571" max="13571" width="15.7109375" style="270" customWidth="1"/>
    <col min="13572" max="13573" width="17.7109375" style="270" customWidth="1"/>
    <col min="13574" max="13574" width="13.7109375" style="270" customWidth="1"/>
    <col min="13575" max="13575" width="34.7109375" style="270" customWidth="1"/>
    <col min="13576" max="13576" width="17.7109375" style="270" customWidth="1"/>
    <col min="13577" max="13577" width="13.7109375" style="270" customWidth="1"/>
    <col min="13578" max="13578" width="30.7109375" style="270" customWidth="1"/>
    <col min="13579" max="13579" width="38.42578125" style="270" customWidth="1"/>
    <col min="13580" max="13824" width="9.140625" style="270"/>
    <col min="13825" max="13825" width="8.7109375" style="270" customWidth="1"/>
    <col min="13826" max="13826" width="45.7109375" style="270" customWidth="1"/>
    <col min="13827" max="13827" width="15.7109375" style="270" customWidth="1"/>
    <col min="13828" max="13829" width="17.7109375" style="270" customWidth="1"/>
    <col min="13830" max="13830" width="13.7109375" style="270" customWidth="1"/>
    <col min="13831" max="13831" width="34.7109375" style="270" customWidth="1"/>
    <col min="13832" max="13832" width="17.7109375" style="270" customWidth="1"/>
    <col min="13833" max="13833" width="13.7109375" style="270" customWidth="1"/>
    <col min="13834" max="13834" width="30.7109375" style="270" customWidth="1"/>
    <col min="13835" max="13835" width="38.42578125" style="270" customWidth="1"/>
    <col min="13836" max="14080" width="9.140625" style="270"/>
    <col min="14081" max="14081" width="8.7109375" style="270" customWidth="1"/>
    <col min="14082" max="14082" width="45.7109375" style="270" customWidth="1"/>
    <col min="14083" max="14083" width="15.7109375" style="270" customWidth="1"/>
    <col min="14084" max="14085" width="17.7109375" style="270" customWidth="1"/>
    <col min="14086" max="14086" width="13.7109375" style="270" customWidth="1"/>
    <col min="14087" max="14087" width="34.7109375" style="270" customWidth="1"/>
    <col min="14088" max="14088" width="17.7109375" style="270" customWidth="1"/>
    <col min="14089" max="14089" width="13.7109375" style="270" customWidth="1"/>
    <col min="14090" max="14090" width="30.7109375" style="270" customWidth="1"/>
    <col min="14091" max="14091" width="38.42578125" style="270" customWidth="1"/>
    <col min="14092" max="14336" width="9.140625" style="270"/>
    <col min="14337" max="14337" width="8.7109375" style="270" customWidth="1"/>
    <col min="14338" max="14338" width="45.7109375" style="270" customWidth="1"/>
    <col min="14339" max="14339" width="15.7109375" style="270" customWidth="1"/>
    <col min="14340" max="14341" width="17.7109375" style="270" customWidth="1"/>
    <col min="14342" max="14342" width="13.7109375" style="270" customWidth="1"/>
    <col min="14343" max="14343" width="34.7109375" style="270" customWidth="1"/>
    <col min="14344" max="14344" width="17.7109375" style="270" customWidth="1"/>
    <col min="14345" max="14345" width="13.7109375" style="270" customWidth="1"/>
    <col min="14346" max="14346" width="30.7109375" style="270" customWidth="1"/>
    <col min="14347" max="14347" width="38.42578125" style="270" customWidth="1"/>
    <col min="14348" max="14592" width="9.140625" style="270"/>
    <col min="14593" max="14593" width="8.7109375" style="270" customWidth="1"/>
    <col min="14594" max="14594" width="45.7109375" style="270" customWidth="1"/>
    <col min="14595" max="14595" width="15.7109375" style="270" customWidth="1"/>
    <col min="14596" max="14597" width="17.7109375" style="270" customWidth="1"/>
    <col min="14598" max="14598" width="13.7109375" style="270" customWidth="1"/>
    <col min="14599" max="14599" width="34.7109375" style="270" customWidth="1"/>
    <col min="14600" max="14600" width="17.7109375" style="270" customWidth="1"/>
    <col min="14601" max="14601" width="13.7109375" style="270" customWidth="1"/>
    <col min="14602" max="14602" width="30.7109375" style="270" customWidth="1"/>
    <col min="14603" max="14603" width="38.42578125" style="270" customWidth="1"/>
    <col min="14604" max="14848" width="9.140625" style="270"/>
    <col min="14849" max="14849" width="8.7109375" style="270" customWidth="1"/>
    <col min="14850" max="14850" width="45.7109375" style="270" customWidth="1"/>
    <col min="14851" max="14851" width="15.7109375" style="270" customWidth="1"/>
    <col min="14852" max="14853" width="17.7109375" style="270" customWidth="1"/>
    <col min="14854" max="14854" width="13.7109375" style="270" customWidth="1"/>
    <col min="14855" max="14855" width="34.7109375" style="270" customWidth="1"/>
    <col min="14856" max="14856" width="17.7109375" style="270" customWidth="1"/>
    <col min="14857" max="14857" width="13.7109375" style="270" customWidth="1"/>
    <col min="14858" max="14858" width="30.7109375" style="270" customWidth="1"/>
    <col min="14859" max="14859" width="38.42578125" style="270" customWidth="1"/>
    <col min="14860" max="15104" width="9.140625" style="270"/>
    <col min="15105" max="15105" width="8.7109375" style="270" customWidth="1"/>
    <col min="15106" max="15106" width="45.7109375" style="270" customWidth="1"/>
    <col min="15107" max="15107" width="15.7109375" style="270" customWidth="1"/>
    <col min="15108" max="15109" width="17.7109375" style="270" customWidth="1"/>
    <col min="15110" max="15110" width="13.7109375" style="270" customWidth="1"/>
    <col min="15111" max="15111" width="34.7109375" style="270" customWidth="1"/>
    <col min="15112" max="15112" width="17.7109375" style="270" customWidth="1"/>
    <col min="15113" max="15113" width="13.7109375" style="270" customWidth="1"/>
    <col min="15114" max="15114" width="30.7109375" style="270" customWidth="1"/>
    <col min="15115" max="15115" width="38.42578125" style="270" customWidth="1"/>
    <col min="15116" max="15360" width="9.140625" style="270"/>
    <col min="15361" max="15361" width="8.7109375" style="270" customWidth="1"/>
    <col min="15362" max="15362" width="45.7109375" style="270" customWidth="1"/>
    <col min="15363" max="15363" width="15.7109375" style="270" customWidth="1"/>
    <col min="15364" max="15365" width="17.7109375" style="270" customWidth="1"/>
    <col min="15366" max="15366" width="13.7109375" style="270" customWidth="1"/>
    <col min="15367" max="15367" width="34.7109375" style="270" customWidth="1"/>
    <col min="15368" max="15368" width="17.7109375" style="270" customWidth="1"/>
    <col min="15369" max="15369" width="13.7109375" style="270" customWidth="1"/>
    <col min="15370" max="15370" width="30.7109375" style="270" customWidth="1"/>
    <col min="15371" max="15371" width="38.42578125" style="270" customWidth="1"/>
    <col min="15372" max="15616" width="9.140625" style="270"/>
    <col min="15617" max="15617" width="8.7109375" style="270" customWidth="1"/>
    <col min="15618" max="15618" width="45.7109375" style="270" customWidth="1"/>
    <col min="15619" max="15619" width="15.7109375" style="270" customWidth="1"/>
    <col min="15620" max="15621" width="17.7109375" style="270" customWidth="1"/>
    <col min="15622" max="15622" width="13.7109375" style="270" customWidth="1"/>
    <col min="15623" max="15623" width="34.7109375" style="270" customWidth="1"/>
    <col min="15624" max="15624" width="17.7109375" style="270" customWidth="1"/>
    <col min="15625" max="15625" width="13.7109375" style="270" customWidth="1"/>
    <col min="15626" max="15626" width="30.7109375" style="270" customWidth="1"/>
    <col min="15627" max="15627" width="38.42578125" style="270" customWidth="1"/>
    <col min="15628" max="15872" width="9.140625" style="270"/>
    <col min="15873" max="15873" width="8.7109375" style="270" customWidth="1"/>
    <col min="15874" max="15874" width="45.7109375" style="270" customWidth="1"/>
    <col min="15875" max="15875" width="15.7109375" style="270" customWidth="1"/>
    <col min="15876" max="15877" width="17.7109375" style="270" customWidth="1"/>
    <col min="15878" max="15878" width="13.7109375" style="270" customWidth="1"/>
    <col min="15879" max="15879" width="34.7109375" style="270" customWidth="1"/>
    <col min="15880" max="15880" width="17.7109375" style="270" customWidth="1"/>
    <col min="15881" max="15881" width="13.7109375" style="270" customWidth="1"/>
    <col min="15882" max="15882" width="30.7109375" style="270" customWidth="1"/>
    <col min="15883" max="15883" width="38.42578125" style="270" customWidth="1"/>
    <col min="15884" max="16128" width="9.140625" style="270"/>
    <col min="16129" max="16129" width="8.7109375" style="270" customWidth="1"/>
    <col min="16130" max="16130" width="45.7109375" style="270" customWidth="1"/>
    <col min="16131" max="16131" width="15.7109375" style="270" customWidth="1"/>
    <col min="16132" max="16133" width="17.7109375" style="270" customWidth="1"/>
    <col min="16134" max="16134" width="13.7109375" style="270" customWidth="1"/>
    <col min="16135" max="16135" width="34.7109375" style="270" customWidth="1"/>
    <col min="16136" max="16136" width="17.7109375" style="270" customWidth="1"/>
    <col min="16137" max="16137" width="13.7109375" style="270" customWidth="1"/>
    <col min="16138" max="16138" width="30.7109375" style="270" customWidth="1"/>
    <col min="16139" max="16139" width="38.42578125" style="270" customWidth="1"/>
    <col min="16140" max="16384" width="9.140625" style="270"/>
  </cols>
  <sheetData>
    <row r="1" spans="1:11" ht="18.75" x14ac:dyDescent="0.3">
      <c r="A1" s="1236"/>
      <c r="B1" s="1236"/>
      <c r="C1" s="1237"/>
      <c r="D1" s="1236"/>
      <c r="E1" s="1236"/>
      <c r="F1" s="1236"/>
      <c r="G1" s="1236"/>
      <c r="H1" s="1236"/>
      <c r="I1" s="1236"/>
      <c r="J1" s="1238" t="s">
        <v>2217</v>
      </c>
    </row>
    <row r="2" spans="1:11" ht="57" customHeight="1" x14ac:dyDescent="0.2">
      <c r="A2" s="2169" t="s">
        <v>2216</v>
      </c>
      <c r="B2" s="2169"/>
      <c r="C2" s="2169"/>
      <c r="D2" s="2169"/>
      <c r="E2" s="2169"/>
      <c r="F2" s="2169"/>
      <c r="G2" s="2169"/>
      <c r="H2" s="2169"/>
      <c r="I2" s="2169"/>
      <c r="J2" s="2169"/>
    </row>
    <row r="3" spans="1:11" s="271" customFormat="1" ht="18" customHeight="1" x14ac:dyDescent="0.25">
      <c r="A3" s="2170" t="s">
        <v>1250</v>
      </c>
      <c r="B3" s="2170"/>
      <c r="C3" s="2170"/>
      <c r="D3" s="2170"/>
      <c r="E3" s="2170"/>
      <c r="F3" s="2170"/>
      <c r="G3" s="2170"/>
      <c r="H3" s="2170"/>
      <c r="I3" s="2170"/>
      <c r="J3" s="2170"/>
    </row>
    <row r="4" spans="1:11" ht="13.5" customHeight="1" x14ac:dyDescent="0.3">
      <c r="A4" s="1239"/>
      <c r="B4" s="1239"/>
      <c r="C4" s="1239"/>
      <c r="D4" s="1239"/>
      <c r="E4" s="1239"/>
      <c r="F4" s="1239"/>
      <c r="G4" s="1239"/>
      <c r="H4" s="1239"/>
      <c r="I4" s="1239"/>
      <c r="J4" s="1240"/>
    </row>
    <row r="5" spans="1:11" ht="138" customHeight="1" x14ac:dyDescent="0.2">
      <c r="A5" s="756" t="s">
        <v>1</v>
      </c>
      <c r="B5" s="676" t="s">
        <v>2</v>
      </c>
      <c r="C5" s="676" t="s">
        <v>3</v>
      </c>
      <c r="D5" s="757" t="s">
        <v>706</v>
      </c>
      <c r="E5" s="758" t="s">
        <v>1256</v>
      </c>
      <c r="F5" s="758" t="s">
        <v>4</v>
      </c>
      <c r="G5" s="676" t="s">
        <v>399</v>
      </c>
      <c r="H5" s="676" t="s">
        <v>1257</v>
      </c>
      <c r="I5" s="676" t="s">
        <v>6</v>
      </c>
      <c r="J5" s="676" t="s">
        <v>7</v>
      </c>
    </row>
    <row r="6" spans="1:11" ht="18.75" x14ac:dyDescent="0.2">
      <c r="A6" s="1241">
        <v>1</v>
      </c>
      <c r="B6" s="1241">
        <v>2</v>
      </c>
      <c r="C6" s="1241">
        <v>3</v>
      </c>
      <c r="D6" s="1241">
        <v>4</v>
      </c>
      <c r="E6" s="1241">
        <v>5</v>
      </c>
      <c r="F6" s="1241">
        <v>6</v>
      </c>
      <c r="G6" s="1241">
        <v>7</v>
      </c>
      <c r="H6" s="1241">
        <v>8</v>
      </c>
      <c r="I6" s="1241">
        <v>9</v>
      </c>
      <c r="J6" s="1241">
        <v>10</v>
      </c>
    </row>
    <row r="7" spans="1:11" ht="23.25" customHeight="1" x14ac:dyDescent="0.2">
      <c r="A7" s="2171" t="s">
        <v>432</v>
      </c>
      <c r="B7" s="2171"/>
      <c r="C7" s="2171"/>
      <c r="D7" s="2171"/>
      <c r="E7" s="2171"/>
      <c r="F7" s="2171"/>
      <c r="G7" s="2171"/>
      <c r="H7" s="2171"/>
      <c r="I7" s="2171"/>
      <c r="J7" s="2171"/>
    </row>
    <row r="8" spans="1:11" ht="90.75" customHeight="1" x14ac:dyDescent="0.3">
      <c r="A8" s="1242" t="s">
        <v>10</v>
      </c>
      <c r="B8" s="1243" t="s">
        <v>820</v>
      </c>
      <c r="C8" s="1244" t="s">
        <v>23</v>
      </c>
      <c r="D8" s="1245">
        <f>D9+D13</f>
        <v>56610.9</v>
      </c>
      <c r="E8" s="1245">
        <f>E9+E13</f>
        <v>55518.6</v>
      </c>
      <c r="F8" s="1246">
        <f>(E8/D8)*100</f>
        <v>98.070512922423063</v>
      </c>
      <c r="G8" s="1247"/>
      <c r="H8" s="1246">
        <f>H9+H13</f>
        <v>55518.6</v>
      </c>
      <c r="I8" s="1246">
        <f>H8/D8*100</f>
        <v>98.070512922423063</v>
      </c>
      <c r="J8" s="1248"/>
    </row>
    <row r="9" spans="1:11" ht="90" customHeight="1" x14ac:dyDescent="0.2">
      <c r="A9" s="1249" t="s">
        <v>25</v>
      </c>
      <c r="B9" s="1250" t="s">
        <v>821</v>
      </c>
      <c r="C9" s="1251" t="s">
        <v>23</v>
      </c>
      <c r="D9" s="1252">
        <f>D10+D11</f>
        <v>48850.5</v>
      </c>
      <c r="E9" s="1252">
        <f>E10+E11</f>
        <v>48779.6</v>
      </c>
      <c r="F9" s="1253">
        <f t="shared" ref="F9:F18" si="0">(E9/D9)*100</f>
        <v>99.854863307437995</v>
      </c>
      <c r="G9" s="1254" t="s">
        <v>822</v>
      </c>
      <c r="H9" s="1253">
        <f>H10+H11</f>
        <v>48779.6</v>
      </c>
      <c r="I9" s="1253">
        <f t="shared" ref="I9:I18" si="1">H9/D9*100</f>
        <v>99.854863307437995</v>
      </c>
      <c r="J9" s="1255"/>
    </row>
    <row r="10" spans="1:11" ht="156.75" customHeight="1" x14ac:dyDescent="0.35">
      <c r="A10" s="1249" t="s">
        <v>282</v>
      </c>
      <c r="B10" s="1250" t="s">
        <v>433</v>
      </c>
      <c r="C10" s="1251" t="s">
        <v>23</v>
      </c>
      <c r="D10" s="1252">
        <v>48695.4</v>
      </c>
      <c r="E10" s="1252">
        <v>48624.5</v>
      </c>
      <c r="F10" s="1253">
        <f t="shared" si="0"/>
        <v>99.854401031719632</v>
      </c>
      <c r="G10" s="1256" t="s">
        <v>2513</v>
      </c>
      <c r="H10" s="1253">
        <v>48624.5</v>
      </c>
      <c r="I10" s="1253">
        <f t="shared" si="1"/>
        <v>99.854401031719632</v>
      </c>
      <c r="J10" s="1257"/>
      <c r="K10" s="272"/>
    </row>
    <row r="11" spans="1:11" ht="96" customHeight="1" x14ac:dyDescent="0.5">
      <c r="A11" s="1258" t="s">
        <v>283</v>
      </c>
      <c r="B11" s="1259" t="s">
        <v>434</v>
      </c>
      <c r="C11" s="1251" t="s">
        <v>23</v>
      </c>
      <c r="D11" s="1260">
        <v>155.1</v>
      </c>
      <c r="E11" s="1261">
        <v>155.1</v>
      </c>
      <c r="F11" s="1253">
        <f t="shared" si="0"/>
        <v>100</v>
      </c>
      <c r="G11" s="1262" t="s">
        <v>2343</v>
      </c>
      <c r="H11" s="1253">
        <v>155.1</v>
      </c>
      <c r="I11" s="1253">
        <f t="shared" si="1"/>
        <v>100</v>
      </c>
      <c r="J11" s="1257"/>
      <c r="K11" s="273"/>
    </row>
    <row r="12" spans="1:11" ht="243" customHeight="1" x14ac:dyDescent="0.2">
      <c r="A12" s="1258" t="s">
        <v>35</v>
      </c>
      <c r="B12" s="1259" t="s">
        <v>823</v>
      </c>
      <c r="C12" s="1251" t="s">
        <v>23</v>
      </c>
      <c r="D12" s="1260">
        <v>0</v>
      </c>
      <c r="E12" s="1261">
        <v>0</v>
      </c>
      <c r="F12" s="1253">
        <v>0</v>
      </c>
      <c r="G12" s="1262" t="s">
        <v>2348</v>
      </c>
      <c r="H12" s="1263">
        <v>0</v>
      </c>
      <c r="I12" s="1263">
        <v>0</v>
      </c>
      <c r="J12" s="1256"/>
      <c r="K12" s="271"/>
    </row>
    <row r="13" spans="1:11" ht="252" customHeight="1" x14ac:dyDescent="0.35">
      <c r="A13" s="2172" t="s">
        <v>36</v>
      </c>
      <c r="B13" s="2173" t="s">
        <v>824</v>
      </c>
      <c r="C13" s="2174" t="s">
        <v>23</v>
      </c>
      <c r="D13" s="2175">
        <v>7760.4</v>
      </c>
      <c r="E13" s="2175">
        <v>6739</v>
      </c>
      <c r="F13" s="2176">
        <f t="shared" si="0"/>
        <v>86.838307303747229</v>
      </c>
      <c r="G13" s="2177" t="s">
        <v>2344</v>
      </c>
      <c r="H13" s="2176">
        <v>6739</v>
      </c>
      <c r="I13" s="2176">
        <f t="shared" si="1"/>
        <v>86.838307303747229</v>
      </c>
      <c r="J13" s="2179" t="s">
        <v>2514</v>
      </c>
      <c r="K13" s="274"/>
    </row>
    <row r="14" spans="1:11" ht="123.75" customHeight="1" x14ac:dyDescent="0.35">
      <c r="A14" s="2172"/>
      <c r="B14" s="2173"/>
      <c r="C14" s="2174"/>
      <c r="D14" s="2175"/>
      <c r="E14" s="2175"/>
      <c r="F14" s="2176"/>
      <c r="G14" s="2177"/>
      <c r="H14" s="2176"/>
      <c r="I14" s="2176"/>
      <c r="J14" s="2179"/>
      <c r="K14" s="274"/>
    </row>
    <row r="15" spans="1:11" ht="93.75" x14ac:dyDescent="0.2">
      <c r="A15" s="1199" t="s">
        <v>14</v>
      </c>
      <c r="B15" s="1200" t="s">
        <v>825</v>
      </c>
      <c r="C15" s="1200" t="s">
        <v>23</v>
      </c>
      <c r="D15" s="1264">
        <f>D16+D17</f>
        <v>50</v>
      </c>
      <c r="E15" s="1264">
        <f>E16+E17</f>
        <v>0</v>
      </c>
      <c r="F15" s="1246">
        <v>0</v>
      </c>
      <c r="G15" s="1265"/>
      <c r="H15" s="1246">
        <f>E15</f>
        <v>0</v>
      </c>
      <c r="I15" s="1246">
        <v>0</v>
      </c>
      <c r="J15" s="1266"/>
    </row>
    <row r="16" spans="1:11" ht="128.25" customHeight="1" x14ac:dyDescent="0.2">
      <c r="A16" s="1258" t="s">
        <v>15</v>
      </c>
      <c r="B16" s="1267" t="s">
        <v>826</v>
      </c>
      <c r="C16" s="1267" t="s">
        <v>23</v>
      </c>
      <c r="D16" s="1268">
        <v>0</v>
      </c>
      <c r="E16" s="1207">
        <v>0</v>
      </c>
      <c r="F16" s="1207">
        <v>0</v>
      </c>
      <c r="G16" s="1269" t="s">
        <v>1755</v>
      </c>
      <c r="H16" s="768">
        <v>0</v>
      </c>
      <c r="I16" s="768">
        <v>0</v>
      </c>
      <c r="J16" s="1270"/>
    </row>
    <row r="17" spans="1:11" ht="154.5" customHeight="1" x14ac:dyDescent="0.3">
      <c r="A17" s="1271" t="s">
        <v>28</v>
      </c>
      <c r="B17" s="1267" t="s">
        <v>827</v>
      </c>
      <c r="C17" s="1267" t="s">
        <v>23</v>
      </c>
      <c r="D17" s="1268">
        <v>50</v>
      </c>
      <c r="E17" s="1207">
        <v>0</v>
      </c>
      <c r="F17" s="1207">
        <v>0</v>
      </c>
      <c r="G17" s="1269"/>
      <c r="H17" s="768">
        <v>0</v>
      </c>
      <c r="I17" s="768">
        <v>0</v>
      </c>
      <c r="J17" s="1270" t="s">
        <v>2347</v>
      </c>
      <c r="K17" s="275"/>
    </row>
    <row r="18" spans="1:11" ht="91.5" customHeight="1" x14ac:dyDescent="0.3">
      <c r="A18" s="1272"/>
      <c r="B18" s="649" t="s">
        <v>48</v>
      </c>
      <c r="C18" s="662" t="s">
        <v>23</v>
      </c>
      <c r="D18" s="1245">
        <f>D15+D8</f>
        <v>56660.9</v>
      </c>
      <c r="E18" s="1245">
        <f>E15+E8</f>
        <v>55518.6</v>
      </c>
      <c r="F18" s="1246">
        <f t="shared" si="0"/>
        <v>97.983971310021545</v>
      </c>
      <c r="G18" s="1247"/>
      <c r="H18" s="1246">
        <f>H15+H8</f>
        <v>55518.6</v>
      </c>
      <c r="I18" s="1246">
        <f t="shared" si="1"/>
        <v>97.983971310021545</v>
      </c>
      <c r="J18" s="1273"/>
    </row>
    <row r="19" spans="1:11" ht="25.5" customHeight="1" x14ac:dyDescent="0.2">
      <c r="A19" s="2171" t="s">
        <v>435</v>
      </c>
      <c r="B19" s="2171"/>
      <c r="C19" s="2171"/>
      <c r="D19" s="2171"/>
      <c r="E19" s="2171"/>
      <c r="F19" s="2171"/>
      <c r="G19" s="2171"/>
      <c r="H19" s="2171"/>
      <c r="I19" s="2171"/>
      <c r="J19" s="2171"/>
    </row>
    <row r="20" spans="1:11" ht="92.25" customHeight="1" x14ac:dyDescent="0.2">
      <c r="A20" s="1242" t="s">
        <v>10</v>
      </c>
      <c r="B20" s="1244" t="s">
        <v>828</v>
      </c>
      <c r="C20" s="1243" t="s">
        <v>23</v>
      </c>
      <c r="D20" s="1274">
        <f>D21</f>
        <v>0</v>
      </c>
      <c r="E20" s="1274">
        <f>E21</f>
        <v>0</v>
      </c>
      <c r="F20" s="1274">
        <v>0</v>
      </c>
      <c r="G20" s="1275"/>
      <c r="H20" s="1274">
        <f>H21</f>
        <v>0</v>
      </c>
      <c r="I20" s="1274">
        <v>0</v>
      </c>
      <c r="J20" s="1276"/>
    </row>
    <row r="21" spans="1:11" ht="159.75" customHeight="1" x14ac:dyDescent="0.35">
      <c r="A21" s="1249" t="s">
        <v>25</v>
      </c>
      <c r="B21" s="1250" t="s">
        <v>829</v>
      </c>
      <c r="C21" s="1250" t="s">
        <v>23</v>
      </c>
      <c r="D21" s="1268">
        <v>0</v>
      </c>
      <c r="E21" s="1268">
        <v>0</v>
      </c>
      <c r="F21" s="1268">
        <v>0</v>
      </c>
      <c r="G21" s="1277" t="s">
        <v>2345</v>
      </c>
      <c r="H21" s="1268">
        <v>0</v>
      </c>
      <c r="I21" s="1268">
        <v>0</v>
      </c>
      <c r="J21" s="1278"/>
      <c r="K21" s="272"/>
    </row>
    <row r="22" spans="1:11" ht="95.25" customHeight="1" x14ac:dyDescent="0.35">
      <c r="A22" s="1242" t="s">
        <v>14</v>
      </c>
      <c r="B22" s="1244" t="s">
        <v>830</v>
      </c>
      <c r="C22" s="1243" t="s">
        <v>23</v>
      </c>
      <c r="D22" s="1274">
        <f>D23</f>
        <v>0</v>
      </c>
      <c r="E22" s="1274">
        <f>E23</f>
        <v>0</v>
      </c>
      <c r="F22" s="1274">
        <v>0</v>
      </c>
      <c r="G22" s="1279"/>
      <c r="H22" s="1274">
        <f>H23</f>
        <v>0</v>
      </c>
      <c r="I22" s="1274">
        <v>0</v>
      </c>
      <c r="J22" s="1276"/>
      <c r="K22" s="272"/>
    </row>
    <row r="23" spans="1:11" ht="94.5" customHeight="1" x14ac:dyDescent="0.35">
      <c r="A23" s="1249" t="s">
        <v>15</v>
      </c>
      <c r="B23" s="1777" t="s">
        <v>831</v>
      </c>
      <c r="C23" s="1777" t="s">
        <v>23</v>
      </c>
      <c r="D23" s="1268">
        <v>0</v>
      </c>
      <c r="E23" s="1268">
        <v>0</v>
      </c>
      <c r="F23" s="1268">
        <v>0</v>
      </c>
      <c r="G23" s="1277" t="s">
        <v>2346</v>
      </c>
      <c r="H23" s="1268">
        <v>0</v>
      </c>
      <c r="I23" s="1268">
        <v>0</v>
      </c>
      <c r="J23" s="1278"/>
      <c r="K23" s="272"/>
    </row>
    <row r="24" spans="1:11" ht="90.75" customHeight="1" x14ac:dyDescent="0.3">
      <c r="A24" s="1272"/>
      <c r="B24" s="1248" t="s">
        <v>75</v>
      </c>
      <c r="C24" s="1243" t="s">
        <v>23</v>
      </c>
      <c r="D24" s="1280">
        <f>D20+D22</f>
        <v>0</v>
      </c>
      <c r="E24" s="1280">
        <f>E20+E22</f>
        <v>0</v>
      </c>
      <c r="F24" s="1274">
        <v>0</v>
      </c>
      <c r="G24" s="1281"/>
      <c r="H24" s="1274">
        <f>H20+H22</f>
        <v>0</v>
      </c>
      <c r="I24" s="1274">
        <f>F24</f>
        <v>0</v>
      </c>
      <c r="J24" s="1282"/>
    </row>
    <row r="25" spans="1:11" ht="30.75" customHeight="1" x14ac:dyDescent="0.2">
      <c r="A25" s="2171" t="s">
        <v>436</v>
      </c>
      <c r="B25" s="2171"/>
      <c r="C25" s="2171"/>
      <c r="D25" s="2171"/>
      <c r="E25" s="2171"/>
      <c r="F25" s="2171"/>
      <c r="G25" s="2171"/>
      <c r="H25" s="2171"/>
      <c r="I25" s="2171"/>
      <c r="J25" s="2171"/>
    </row>
    <row r="26" spans="1:11" ht="91.5" customHeight="1" x14ac:dyDescent="0.2">
      <c r="A26" s="1242" t="s">
        <v>10</v>
      </c>
      <c r="B26" s="1244" t="s">
        <v>832</v>
      </c>
      <c r="C26" s="1243" t="s">
        <v>23</v>
      </c>
      <c r="D26" s="1274">
        <f>D27+D28</f>
        <v>504.5</v>
      </c>
      <c r="E26" s="1274">
        <f>E27+E28</f>
        <v>419.5</v>
      </c>
      <c r="F26" s="1274">
        <v>0</v>
      </c>
      <c r="G26" s="1242"/>
      <c r="H26" s="1246">
        <f>H27+H28</f>
        <v>419.5</v>
      </c>
      <c r="I26" s="1246">
        <f>F26</f>
        <v>0</v>
      </c>
      <c r="J26" s="1273"/>
    </row>
    <row r="27" spans="1:11" ht="92.25" customHeight="1" x14ac:dyDescent="0.2">
      <c r="A27" s="1249" t="s">
        <v>25</v>
      </c>
      <c r="B27" s="1250" t="s">
        <v>833</v>
      </c>
      <c r="C27" s="1283" t="s">
        <v>23</v>
      </c>
      <c r="D27" s="1268">
        <v>0</v>
      </c>
      <c r="E27" s="1268">
        <v>0</v>
      </c>
      <c r="F27" s="1268">
        <v>0</v>
      </c>
      <c r="G27" s="1256" t="s">
        <v>2341</v>
      </c>
      <c r="H27" s="1253">
        <f>E27</f>
        <v>0</v>
      </c>
      <c r="I27" s="1253">
        <f>F27</f>
        <v>0</v>
      </c>
      <c r="J27" s="1257"/>
    </row>
    <row r="28" spans="1:11" ht="113.25" customHeight="1" x14ac:dyDescent="0.2">
      <c r="A28" s="1249" t="s">
        <v>35</v>
      </c>
      <c r="B28" s="1250" t="s">
        <v>834</v>
      </c>
      <c r="C28" s="1283" t="s">
        <v>23</v>
      </c>
      <c r="D28" s="1268">
        <v>504.5</v>
      </c>
      <c r="E28" s="1268">
        <v>419.5</v>
      </c>
      <c r="F28" s="1253">
        <f t="shared" ref="F28:F39" si="2">(E28/D28)*100</f>
        <v>83.151635282457875</v>
      </c>
      <c r="G28" s="1256" t="s">
        <v>1756</v>
      </c>
      <c r="H28" s="1253">
        <f>E28</f>
        <v>419.5</v>
      </c>
      <c r="I28" s="1253">
        <f>F28</f>
        <v>83.151635282457875</v>
      </c>
      <c r="J28" s="1270" t="s">
        <v>2515</v>
      </c>
      <c r="K28" s="276"/>
    </row>
    <row r="29" spans="1:11" ht="93.75" customHeight="1" x14ac:dyDescent="0.3">
      <c r="A29" s="1272"/>
      <c r="B29" s="1248" t="s">
        <v>89</v>
      </c>
      <c r="C29" s="1284" t="s">
        <v>23</v>
      </c>
      <c r="D29" s="1280">
        <f>D26</f>
        <v>504.5</v>
      </c>
      <c r="E29" s="1280">
        <f>E26</f>
        <v>419.5</v>
      </c>
      <c r="F29" s="1246">
        <f t="shared" si="2"/>
        <v>83.151635282457875</v>
      </c>
      <c r="G29" s="1242"/>
      <c r="H29" s="1246">
        <f>H26</f>
        <v>419.5</v>
      </c>
      <c r="I29" s="1246">
        <f>F29</f>
        <v>83.151635282457875</v>
      </c>
      <c r="J29" s="1285"/>
    </row>
    <row r="30" spans="1:11" ht="32.25" customHeight="1" x14ac:dyDescent="0.2">
      <c r="A30" s="2171" t="s">
        <v>835</v>
      </c>
      <c r="B30" s="2171"/>
      <c r="C30" s="2171"/>
      <c r="D30" s="2171"/>
      <c r="E30" s="2171"/>
      <c r="F30" s="2171"/>
      <c r="G30" s="2171"/>
      <c r="H30" s="2171"/>
      <c r="I30" s="2171"/>
      <c r="J30" s="2171"/>
    </row>
    <row r="31" spans="1:11" ht="36.75" customHeight="1" x14ac:dyDescent="0.2">
      <c r="A31" s="2180" t="s">
        <v>10</v>
      </c>
      <c r="B31" s="2181" t="s">
        <v>836</v>
      </c>
      <c r="C31" s="1243" t="s">
        <v>18</v>
      </c>
      <c r="D31" s="1246">
        <f t="shared" ref="D31:E33" si="3">D34</f>
        <v>7000</v>
      </c>
      <c r="E31" s="1274">
        <f t="shared" si="3"/>
        <v>0</v>
      </c>
      <c r="F31" s="1246">
        <f t="shared" si="2"/>
        <v>0</v>
      </c>
      <c r="G31" s="2180"/>
      <c r="H31" s="1246">
        <f>E31</f>
        <v>0</v>
      </c>
      <c r="I31" s="1246">
        <f>F31</f>
        <v>0</v>
      </c>
      <c r="J31" s="2171"/>
    </row>
    <row r="32" spans="1:11" ht="96.75" customHeight="1" x14ac:dyDescent="0.2">
      <c r="A32" s="2180"/>
      <c r="B32" s="2181"/>
      <c r="C32" s="1243" t="s">
        <v>19</v>
      </c>
      <c r="D32" s="1246">
        <f t="shared" si="3"/>
        <v>6930</v>
      </c>
      <c r="E32" s="1274">
        <f t="shared" si="3"/>
        <v>0</v>
      </c>
      <c r="F32" s="1246">
        <f t="shared" si="2"/>
        <v>0</v>
      </c>
      <c r="G32" s="2180"/>
      <c r="H32" s="1246">
        <f t="shared" ref="H32:H39" si="4">E32</f>
        <v>0</v>
      </c>
      <c r="I32" s="1246">
        <f t="shared" ref="I32:I33" si="5">H32/D32*100</f>
        <v>0</v>
      </c>
      <c r="J32" s="2171"/>
    </row>
    <row r="33" spans="1:10" ht="96.75" customHeight="1" x14ac:dyDescent="0.2">
      <c r="A33" s="1286"/>
      <c r="B33" s="1287"/>
      <c r="C33" s="1243" t="s">
        <v>23</v>
      </c>
      <c r="D33" s="1246">
        <f t="shared" si="3"/>
        <v>70</v>
      </c>
      <c r="E33" s="1274">
        <f t="shared" si="3"/>
        <v>0</v>
      </c>
      <c r="F33" s="1246">
        <f t="shared" si="2"/>
        <v>0</v>
      </c>
      <c r="G33" s="1286"/>
      <c r="H33" s="1246">
        <f t="shared" si="4"/>
        <v>0</v>
      </c>
      <c r="I33" s="1246">
        <f t="shared" si="5"/>
        <v>0</v>
      </c>
      <c r="J33" s="1273"/>
    </row>
    <row r="34" spans="1:10" ht="33" customHeight="1" x14ac:dyDescent="0.2">
      <c r="A34" s="2172" t="s">
        <v>25</v>
      </c>
      <c r="B34" s="2173" t="s">
        <v>1757</v>
      </c>
      <c r="C34" s="1250" t="s">
        <v>18</v>
      </c>
      <c r="D34" s="1253">
        <f>D35+D36</f>
        <v>7000</v>
      </c>
      <c r="E34" s="1253">
        <f>E35+E36</f>
        <v>0</v>
      </c>
      <c r="F34" s="1253">
        <f t="shared" si="2"/>
        <v>0</v>
      </c>
      <c r="G34" s="2182"/>
      <c r="H34" s="1253">
        <f t="shared" si="4"/>
        <v>0</v>
      </c>
      <c r="I34" s="1253">
        <f>F34</f>
        <v>0</v>
      </c>
      <c r="J34" s="2178" t="s">
        <v>2516</v>
      </c>
    </row>
    <row r="35" spans="1:10" ht="73.5" customHeight="1" x14ac:dyDescent="0.2">
      <c r="A35" s="2172"/>
      <c r="B35" s="2173"/>
      <c r="C35" s="1250" t="s">
        <v>19</v>
      </c>
      <c r="D35" s="1253">
        <v>6930</v>
      </c>
      <c r="E35" s="1268">
        <v>0</v>
      </c>
      <c r="F35" s="1253">
        <f t="shared" si="2"/>
        <v>0</v>
      </c>
      <c r="G35" s="2182"/>
      <c r="H35" s="1253">
        <f t="shared" si="4"/>
        <v>0</v>
      </c>
      <c r="I35" s="1253">
        <f t="shared" ref="I35:I36" si="6">H35/D35*100</f>
        <v>0</v>
      </c>
      <c r="J35" s="2178"/>
    </row>
    <row r="36" spans="1:10" ht="92.25" customHeight="1" x14ac:dyDescent="0.2">
      <c r="A36" s="2172"/>
      <c r="B36" s="2173"/>
      <c r="C36" s="1250" t="s">
        <v>23</v>
      </c>
      <c r="D36" s="1268">
        <v>70</v>
      </c>
      <c r="E36" s="1268">
        <v>0</v>
      </c>
      <c r="F36" s="1253">
        <f t="shared" si="2"/>
        <v>0</v>
      </c>
      <c r="G36" s="2182"/>
      <c r="H36" s="1253">
        <f t="shared" si="4"/>
        <v>0</v>
      </c>
      <c r="I36" s="1253">
        <f t="shared" si="6"/>
        <v>0</v>
      </c>
      <c r="J36" s="2178"/>
    </row>
    <row r="37" spans="1:10" ht="24" customHeight="1" x14ac:dyDescent="0.2">
      <c r="A37" s="2186"/>
      <c r="B37" s="2187" t="s">
        <v>108</v>
      </c>
      <c r="C37" s="1243" t="s">
        <v>18</v>
      </c>
      <c r="D37" s="1245">
        <f>D31</f>
        <v>7000</v>
      </c>
      <c r="E37" s="1280">
        <f>E30</f>
        <v>0</v>
      </c>
      <c r="F37" s="1246">
        <f t="shared" si="2"/>
        <v>0</v>
      </c>
      <c r="G37" s="2183"/>
      <c r="H37" s="1246">
        <f t="shared" si="4"/>
        <v>0</v>
      </c>
      <c r="I37" s="1246">
        <f>F37</f>
        <v>0</v>
      </c>
      <c r="J37" s="2183"/>
    </row>
    <row r="38" spans="1:10" ht="90.75" customHeight="1" x14ac:dyDescent="0.2">
      <c r="A38" s="2186"/>
      <c r="B38" s="2187"/>
      <c r="C38" s="1243" t="s">
        <v>19</v>
      </c>
      <c r="D38" s="1245">
        <f>D32</f>
        <v>6930</v>
      </c>
      <c r="E38" s="1280">
        <f>E32</f>
        <v>0</v>
      </c>
      <c r="F38" s="1246">
        <f t="shared" si="2"/>
        <v>0</v>
      </c>
      <c r="G38" s="2184"/>
      <c r="H38" s="1246">
        <f t="shared" si="4"/>
        <v>0</v>
      </c>
      <c r="I38" s="1246">
        <f t="shared" ref="I38:I41" si="7">H38/D38*100</f>
        <v>0</v>
      </c>
      <c r="J38" s="2184"/>
    </row>
    <row r="39" spans="1:10" ht="90.75" customHeight="1" x14ac:dyDescent="0.2">
      <c r="A39" s="2186"/>
      <c r="B39" s="2187"/>
      <c r="C39" s="1243" t="s">
        <v>23</v>
      </c>
      <c r="D39" s="1245">
        <f>D33</f>
        <v>70</v>
      </c>
      <c r="E39" s="1280">
        <f>E33</f>
        <v>0</v>
      </c>
      <c r="F39" s="1246">
        <f t="shared" si="2"/>
        <v>0</v>
      </c>
      <c r="G39" s="2185"/>
      <c r="H39" s="1246">
        <f t="shared" si="4"/>
        <v>0</v>
      </c>
      <c r="I39" s="1246">
        <f t="shared" si="7"/>
        <v>0</v>
      </c>
      <c r="J39" s="2185"/>
    </row>
    <row r="40" spans="1:10" ht="24.75" customHeight="1" x14ac:dyDescent="0.2">
      <c r="A40" s="2188"/>
      <c r="B40" s="2187" t="s">
        <v>86</v>
      </c>
      <c r="C40" s="1243" t="s">
        <v>18</v>
      </c>
      <c r="D40" s="1245">
        <f>D18+D24+D29+D37</f>
        <v>64165.4</v>
      </c>
      <c r="E40" s="1245">
        <f>E18+E24+E29+E37</f>
        <v>55938.1</v>
      </c>
      <c r="F40" s="1274">
        <f t="shared" ref="F40:F41" si="8">E40/D40*100</f>
        <v>87.177980656241516</v>
      </c>
      <c r="G40" s="2183"/>
      <c r="H40" s="1246">
        <f>E40</f>
        <v>55938.1</v>
      </c>
      <c r="I40" s="1246">
        <f t="shared" si="7"/>
        <v>87.177980656241516</v>
      </c>
      <c r="J40" s="2183"/>
    </row>
    <row r="41" spans="1:10" ht="90.75" customHeight="1" x14ac:dyDescent="0.2">
      <c r="A41" s="2188"/>
      <c r="B41" s="2187"/>
      <c r="C41" s="1243" t="s">
        <v>19</v>
      </c>
      <c r="D41" s="1245">
        <f>D38</f>
        <v>6930</v>
      </c>
      <c r="E41" s="1245">
        <f>E38</f>
        <v>0</v>
      </c>
      <c r="F41" s="1274">
        <f t="shared" si="8"/>
        <v>0</v>
      </c>
      <c r="G41" s="2184"/>
      <c r="H41" s="1246">
        <f>H32</f>
        <v>0</v>
      </c>
      <c r="I41" s="1246">
        <f t="shared" si="7"/>
        <v>0</v>
      </c>
      <c r="J41" s="2184"/>
    </row>
    <row r="42" spans="1:10" ht="91.5" customHeight="1" x14ac:dyDescent="0.2">
      <c r="A42" s="2188"/>
      <c r="B42" s="2187"/>
      <c r="C42" s="1284" t="s">
        <v>23</v>
      </c>
      <c r="D42" s="1246">
        <f>D29+D24+D18+D39</f>
        <v>57235.4</v>
      </c>
      <c r="E42" s="1246">
        <f>E29+E24+E18+E39</f>
        <v>55938.1</v>
      </c>
      <c r="F42" s="1274">
        <f>E42/D42*100</f>
        <v>97.733395765557674</v>
      </c>
      <c r="G42" s="2185"/>
      <c r="H42" s="1246">
        <f>H29+H24+H18</f>
        <v>55938.1</v>
      </c>
      <c r="I42" s="1246">
        <f>H42/D42*100</f>
        <v>97.733395765557674</v>
      </c>
      <c r="J42" s="2185"/>
    </row>
  </sheetData>
  <mergeCells count="32">
    <mergeCell ref="G37:G39"/>
    <mergeCell ref="G40:G42"/>
    <mergeCell ref="J37:J39"/>
    <mergeCell ref="J40:J42"/>
    <mergeCell ref="A37:A39"/>
    <mergeCell ref="B37:B39"/>
    <mergeCell ref="A40:A42"/>
    <mergeCell ref="B40:B42"/>
    <mergeCell ref="J34:J36"/>
    <mergeCell ref="H13:H14"/>
    <mergeCell ref="I13:I14"/>
    <mergeCell ref="J13:J14"/>
    <mergeCell ref="A19:J19"/>
    <mergeCell ref="A25:J25"/>
    <mergeCell ref="A30:J30"/>
    <mergeCell ref="G31:G32"/>
    <mergeCell ref="J31:J32"/>
    <mergeCell ref="A34:A36"/>
    <mergeCell ref="B34:B36"/>
    <mergeCell ref="A31:A32"/>
    <mergeCell ref="B31:B32"/>
    <mergeCell ref="G34:G36"/>
    <mergeCell ref="A2:J2"/>
    <mergeCell ref="A3:J3"/>
    <mergeCell ref="A7:J7"/>
    <mergeCell ref="A13:A14"/>
    <mergeCell ref="B13:B14"/>
    <mergeCell ref="C13:C14"/>
    <mergeCell ref="D13:D14"/>
    <mergeCell ref="E13:E14"/>
    <mergeCell ref="F13:F14"/>
    <mergeCell ref="G13:G14"/>
  </mergeCells>
  <pageMargins left="0.78740157480314965" right="0.39370078740157483" top="0.78740157480314965" bottom="0.78740157480314965" header="0.51181102362204722" footer="0.39370078740157483"/>
  <pageSetup paperSize="9" scale="62" firstPageNumber="107" orientation="landscape" useFirstPageNumber="1" horizontalDpi="4294967293" verticalDpi="300" r:id="rId1"/>
  <headerFooter>
    <oddFooter>&amp;R&amp;"Times New Roman,обычный"&amp;14&amp;P</oddFooter>
  </headerFooter>
  <rowBreaks count="1" manualBreakCount="1">
    <brk id="15" max="16383" man="1"/>
  </rowBreaks>
  <colBreaks count="1" manualBreakCount="1">
    <brk id="10"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7030A0"/>
  </sheetPr>
  <dimension ref="A1:J24"/>
  <sheetViews>
    <sheetView zoomScale="62" zoomScaleNormal="62" workbookViewId="0">
      <selection activeCell="B16" sqref="B16:C16"/>
    </sheetView>
  </sheetViews>
  <sheetFormatPr defaultRowHeight="12.75" x14ac:dyDescent="0.2"/>
  <cols>
    <col min="1" max="1" width="5.7109375" style="167" customWidth="1"/>
    <col min="2" max="2" width="77.7109375" style="167" customWidth="1"/>
    <col min="3" max="3" width="11.7109375" style="167" customWidth="1"/>
    <col min="4" max="6" width="15.7109375" style="167" customWidth="1"/>
    <col min="7" max="7" width="73.7109375" style="167" customWidth="1"/>
    <col min="8" max="255" width="9.140625" style="167"/>
    <col min="256" max="256" width="5.7109375" style="167" customWidth="1"/>
    <col min="257" max="257" width="37.7109375" style="167" customWidth="1"/>
    <col min="258" max="258" width="11.7109375" style="167" customWidth="1"/>
    <col min="259" max="261" width="15.7109375" style="167" customWidth="1"/>
    <col min="262" max="262" width="30.7109375" style="167" customWidth="1"/>
    <col min="263" max="263" width="15.140625" style="167" customWidth="1"/>
    <col min="264" max="511" width="9.140625" style="167"/>
    <col min="512" max="512" width="5.7109375" style="167" customWidth="1"/>
    <col min="513" max="513" width="37.7109375" style="167" customWidth="1"/>
    <col min="514" max="514" width="11.7109375" style="167" customWidth="1"/>
    <col min="515" max="517" width="15.7109375" style="167" customWidth="1"/>
    <col min="518" max="518" width="30.7109375" style="167" customWidth="1"/>
    <col min="519" max="519" width="15.140625" style="167" customWidth="1"/>
    <col min="520" max="767" width="9.140625" style="167"/>
    <col min="768" max="768" width="5.7109375" style="167" customWidth="1"/>
    <col min="769" max="769" width="37.7109375" style="167" customWidth="1"/>
    <col min="770" max="770" width="11.7109375" style="167" customWidth="1"/>
    <col min="771" max="773" width="15.7109375" style="167" customWidth="1"/>
    <col min="774" max="774" width="30.7109375" style="167" customWidth="1"/>
    <col min="775" max="775" width="15.140625" style="167" customWidth="1"/>
    <col min="776" max="1023" width="9.140625" style="167"/>
    <col min="1024" max="1024" width="5.7109375" style="167" customWidth="1"/>
    <col min="1025" max="1025" width="37.7109375" style="167" customWidth="1"/>
    <col min="1026" max="1026" width="11.7109375" style="167" customWidth="1"/>
    <col min="1027" max="1029" width="15.7109375" style="167" customWidth="1"/>
    <col min="1030" max="1030" width="30.7109375" style="167" customWidth="1"/>
    <col min="1031" max="1031" width="15.140625" style="167" customWidth="1"/>
    <col min="1032" max="1279" width="9.140625" style="167"/>
    <col min="1280" max="1280" width="5.7109375" style="167" customWidth="1"/>
    <col min="1281" max="1281" width="37.7109375" style="167" customWidth="1"/>
    <col min="1282" max="1282" width="11.7109375" style="167" customWidth="1"/>
    <col min="1283" max="1285" width="15.7109375" style="167" customWidth="1"/>
    <col min="1286" max="1286" width="30.7109375" style="167" customWidth="1"/>
    <col min="1287" max="1287" width="15.140625" style="167" customWidth="1"/>
    <col min="1288" max="1535" width="9.140625" style="167"/>
    <col min="1536" max="1536" width="5.7109375" style="167" customWidth="1"/>
    <col min="1537" max="1537" width="37.7109375" style="167" customWidth="1"/>
    <col min="1538" max="1538" width="11.7109375" style="167" customWidth="1"/>
    <col min="1539" max="1541" width="15.7109375" style="167" customWidth="1"/>
    <col min="1542" max="1542" width="30.7109375" style="167" customWidth="1"/>
    <col min="1543" max="1543" width="15.140625" style="167" customWidth="1"/>
    <col min="1544" max="1791" width="9.140625" style="167"/>
    <col min="1792" max="1792" width="5.7109375" style="167" customWidth="1"/>
    <col min="1793" max="1793" width="37.7109375" style="167" customWidth="1"/>
    <col min="1794" max="1794" width="11.7109375" style="167" customWidth="1"/>
    <col min="1795" max="1797" width="15.7109375" style="167" customWidth="1"/>
    <col min="1798" max="1798" width="30.7109375" style="167" customWidth="1"/>
    <col min="1799" max="1799" width="15.140625" style="167" customWidth="1"/>
    <col min="1800" max="2047" width="9.140625" style="167"/>
    <col min="2048" max="2048" width="5.7109375" style="167" customWidth="1"/>
    <col min="2049" max="2049" width="37.7109375" style="167" customWidth="1"/>
    <col min="2050" max="2050" width="11.7109375" style="167" customWidth="1"/>
    <col min="2051" max="2053" width="15.7109375" style="167" customWidth="1"/>
    <col min="2054" max="2054" width="30.7109375" style="167" customWidth="1"/>
    <col min="2055" max="2055" width="15.140625" style="167" customWidth="1"/>
    <col min="2056" max="2303" width="9.140625" style="167"/>
    <col min="2304" max="2304" width="5.7109375" style="167" customWidth="1"/>
    <col min="2305" max="2305" width="37.7109375" style="167" customWidth="1"/>
    <col min="2306" max="2306" width="11.7109375" style="167" customWidth="1"/>
    <col min="2307" max="2309" width="15.7109375" style="167" customWidth="1"/>
    <col min="2310" max="2310" width="30.7109375" style="167" customWidth="1"/>
    <col min="2311" max="2311" width="15.140625" style="167" customWidth="1"/>
    <col min="2312" max="2559" width="9.140625" style="167"/>
    <col min="2560" max="2560" width="5.7109375" style="167" customWidth="1"/>
    <col min="2561" max="2561" width="37.7109375" style="167" customWidth="1"/>
    <col min="2562" max="2562" width="11.7109375" style="167" customWidth="1"/>
    <col min="2563" max="2565" width="15.7109375" style="167" customWidth="1"/>
    <col min="2566" max="2566" width="30.7109375" style="167" customWidth="1"/>
    <col min="2567" max="2567" width="15.140625" style="167" customWidth="1"/>
    <col min="2568" max="2815" width="9.140625" style="167"/>
    <col min="2816" max="2816" width="5.7109375" style="167" customWidth="1"/>
    <col min="2817" max="2817" width="37.7109375" style="167" customWidth="1"/>
    <col min="2818" max="2818" width="11.7109375" style="167" customWidth="1"/>
    <col min="2819" max="2821" width="15.7109375" style="167" customWidth="1"/>
    <col min="2822" max="2822" width="30.7109375" style="167" customWidth="1"/>
    <col min="2823" max="2823" width="15.140625" style="167" customWidth="1"/>
    <col min="2824" max="3071" width="9.140625" style="167"/>
    <col min="3072" max="3072" width="5.7109375" style="167" customWidth="1"/>
    <col min="3073" max="3073" width="37.7109375" style="167" customWidth="1"/>
    <col min="3074" max="3074" width="11.7109375" style="167" customWidth="1"/>
    <col min="3075" max="3077" width="15.7109375" style="167" customWidth="1"/>
    <col min="3078" max="3078" width="30.7109375" style="167" customWidth="1"/>
    <col min="3079" max="3079" width="15.140625" style="167" customWidth="1"/>
    <col min="3080" max="3327" width="9.140625" style="167"/>
    <col min="3328" max="3328" width="5.7109375" style="167" customWidth="1"/>
    <col min="3329" max="3329" width="37.7109375" style="167" customWidth="1"/>
    <col min="3330" max="3330" width="11.7109375" style="167" customWidth="1"/>
    <col min="3331" max="3333" width="15.7109375" style="167" customWidth="1"/>
    <col min="3334" max="3334" width="30.7109375" style="167" customWidth="1"/>
    <col min="3335" max="3335" width="15.140625" style="167" customWidth="1"/>
    <col min="3336" max="3583" width="9.140625" style="167"/>
    <col min="3584" max="3584" width="5.7109375" style="167" customWidth="1"/>
    <col min="3585" max="3585" width="37.7109375" style="167" customWidth="1"/>
    <col min="3586" max="3586" width="11.7109375" style="167" customWidth="1"/>
    <col min="3587" max="3589" width="15.7109375" style="167" customWidth="1"/>
    <col min="3590" max="3590" width="30.7109375" style="167" customWidth="1"/>
    <col min="3591" max="3591" width="15.140625" style="167" customWidth="1"/>
    <col min="3592" max="3839" width="9.140625" style="167"/>
    <col min="3840" max="3840" width="5.7109375" style="167" customWidth="1"/>
    <col min="3841" max="3841" width="37.7109375" style="167" customWidth="1"/>
    <col min="3842" max="3842" width="11.7109375" style="167" customWidth="1"/>
    <col min="3843" max="3845" width="15.7109375" style="167" customWidth="1"/>
    <col min="3846" max="3846" width="30.7109375" style="167" customWidth="1"/>
    <col min="3847" max="3847" width="15.140625" style="167" customWidth="1"/>
    <col min="3848" max="4095" width="9.140625" style="167"/>
    <col min="4096" max="4096" width="5.7109375" style="167" customWidth="1"/>
    <col min="4097" max="4097" width="37.7109375" style="167" customWidth="1"/>
    <col min="4098" max="4098" width="11.7109375" style="167" customWidth="1"/>
    <col min="4099" max="4101" width="15.7109375" style="167" customWidth="1"/>
    <col min="4102" max="4102" width="30.7109375" style="167" customWidth="1"/>
    <col min="4103" max="4103" width="15.140625" style="167" customWidth="1"/>
    <col min="4104" max="4351" width="9.140625" style="167"/>
    <col min="4352" max="4352" width="5.7109375" style="167" customWidth="1"/>
    <col min="4353" max="4353" width="37.7109375" style="167" customWidth="1"/>
    <col min="4354" max="4354" width="11.7109375" style="167" customWidth="1"/>
    <col min="4355" max="4357" width="15.7109375" style="167" customWidth="1"/>
    <col min="4358" max="4358" width="30.7109375" style="167" customWidth="1"/>
    <col min="4359" max="4359" width="15.140625" style="167" customWidth="1"/>
    <col min="4360" max="4607" width="9.140625" style="167"/>
    <col min="4608" max="4608" width="5.7109375" style="167" customWidth="1"/>
    <col min="4609" max="4609" width="37.7109375" style="167" customWidth="1"/>
    <col min="4610" max="4610" width="11.7109375" style="167" customWidth="1"/>
    <col min="4611" max="4613" width="15.7109375" style="167" customWidth="1"/>
    <col min="4614" max="4614" width="30.7109375" style="167" customWidth="1"/>
    <col min="4615" max="4615" width="15.140625" style="167" customWidth="1"/>
    <col min="4616" max="4863" width="9.140625" style="167"/>
    <col min="4864" max="4864" width="5.7109375" style="167" customWidth="1"/>
    <col min="4865" max="4865" width="37.7109375" style="167" customWidth="1"/>
    <col min="4866" max="4866" width="11.7109375" style="167" customWidth="1"/>
    <col min="4867" max="4869" width="15.7109375" style="167" customWidth="1"/>
    <col min="4870" max="4870" width="30.7109375" style="167" customWidth="1"/>
    <col min="4871" max="4871" width="15.140625" style="167" customWidth="1"/>
    <col min="4872" max="5119" width="9.140625" style="167"/>
    <col min="5120" max="5120" width="5.7109375" style="167" customWidth="1"/>
    <col min="5121" max="5121" width="37.7109375" style="167" customWidth="1"/>
    <col min="5122" max="5122" width="11.7109375" style="167" customWidth="1"/>
    <col min="5123" max="5125" width="15.7109375" style="167" customWidth="1"/>
    <col min="5126" max="5126" width="30.7109375" style="167" customWidth="1"/>
    <col min="5127" max="5127" width="15.140625" style="167" customWidth="1"/>
    <col min="5128" max="5375" width="9.140625" style="167"/>
    <col min="5376" max="5376" width="5.7109375" style="167" customWidth="1"/>
    <col min="5377" max="5377" width="37.7109375" style="167" customWidth="1"/>
    <col min="5378" max="5378" width="11.7109375" style="167" customWidth="1"/>
    <col min="5379" max="5381" width="15.7109375" style="167" customWidth="1"/>
    <col min="5382" max="5382" width="30.7109375" style="167" customWidth="1"/>
    <col min="5383" max="5383" width="15.140625" style="167" customWidth="1"/>
    <col min="5384" max="5631" width="9.140625" style="167"/>
    <col min="5632" max="5632" width="5.7109375" style="167" customWidth="1"/>
    <col min="5633" max="5633" width="37.7109375" style="167" customWidth="1"/>
    <col min="5634" max="5634" width="11.7109375" style="167" customWidth="1"/>
    <col min="5635" max="5637" width="15.7109375" style="167" customWidth="1"/>
    <col min="5638" max="5638" width="30.7109375" style="167" customWidth="1"/>
    <col min="5639" max="5639" width="15.140625" style="167" customWidth="1"/>
    <col min="5640" max="5887" width="9.140625" style="167"/>
    <col min="5888" max="5888" width="5.7109375" style="167" customWidth="1"/>
    <col min="5889" max="5889" width="37.7109375" style="167" customWidth="1"/>
    <col min="5890" max="5890" width="11.7109375" style="167" customWidth="1"/>
    <col min="5891" max="5893" width="15.7109375" style="167" customWidth="1"/>
    <col min="5894" max="5894" width="30.7109375" style="167" customWidth="1"/>
    <col min="5895" max="5895" width="15.140625" style="167" customWidth="1"/>
    <col min="5896" max="6143" width="9.140625" style="167"/>
    <col min="6144" max="6144" width="5.7109375" style="167" customWidth="1"/>
    <col min="6145" max="6145" width="37.7109375" style="167" customWidth="1"/>
    <col min="6146" max="6146" width="11.7109375" style="167" customWidth="1"/>
    <col min="6147" max="6149" width="15.7109375" style="167" customWidth="1"/>
    <col min="6150" max="6150" width="30.7109375" style="167" customWidth="1"/>
    <col min="6151" max="6151" width="15.140625" style="167" customWidth="1"/>
    <col min="6152" max="6399" width="9.140625" style="167"/>
    <col min="6400" max="6400" width="5.7109375" style="167" customWidth="1"/>
    <col min="6401" max="6401" width="37.7109375" style="167" customWidth="1"/>
    <col min="6402" max="6402" width="11.7109375" style="167" customWidth="1"/>
    <col min="6403" max="6405" width="15.7109375" style="167" customWidth="1"/>
    <col min="6406" max="6406" width="30.7109375" style="167" customWidth="1"/>
    <col min="6407" max="6407" width="15.140625" style="167" customWidth="1"/>
    <col min="6408" max="6655" width="9.140625" style="167"/>
    <col min="6656" max="6656" width="5.7109375" style="167" customWidth="1"/>
    <col min="6657" max="6657" width="37.7109375" style="167" customWidth="1"/>
    <col min="6658" max="6658" width="11.7109375" style="167" customWidth="1"/>
    <col min="6659" max="6661" width="15.7109375" style="167" customWidth="1"/>
    <col min="6662" max="6662" width="30.7109375" style="167" customWidth="1"/>
    <col min="6663" max="6663" width="15.140625" style="167" customWidth="1"/>
    <col min="6664" max="6911" width="9.140625" style="167"/>
    <col min="6912" max="6912" width="5.7109375" style="167" customWidth="1"/>
    <col min="6913" max="6913" width="37.7109375" style="167" customWidth="1"/>
    <col min="6914" max="6914" width="11.7109375" style="167" customWidth="1"/>
    <col min="6915" max="6917" width="15.7109375" style="167" customWidth="1"/>
    <col min="6918" max="6918" width="30.7109375" style="167" customWidth="1"/>
    <col min="6919" max="6919" width="15.140625" style="167" customWidth="1"/>
    <col min="6920" max="7167" width="9.140625" style="167"/>
    <col min="7168" max="7168" width="5.7109375" style="167" customWidth="1"/>
    <col min="7169" max="7169" width="37.7109375" style="167" customWidth="1"/>
    <col min="7170" max="7170" width="11.7109375" style="167" customWidth="1"/>
    <col min="7171" max="7173" width="15.7109375" style="167" customWidth="1"/>
    <col min="7174" max="7174" width="30.7109375" style="167" customWidth="1"/>
    <col min="7175" max="7175" width="15.140625" style="167" customWidth="1"/>
    <col min="7176" max="7423" width="9.140625" style="167"/>
    <col min="7424" max="7424" width="5.7109375" style="167" customWidth="1"/>
    <col min="7425" max="7425" width="37.7109375" style="167" customWidth="1"/>
    <col min="7426" max="7426" width="11.7109375" style="167" customWidth="1"/>
    <col min="7427" max="7429" width="15.7109375" style="167" customWidth="1"/>
    <col min="7430" max="7430" width="30.7109375" style="167" customWidth="1"/>
    <col min="7431" max="7431" width="15.140625" style="167" customWidth="1"/>
    <col min="7432" max="7679" width="9.140625" style="167"/>
    <col min="7680" max="7680" width="5.7109375" style="167" customWidth="1"/>
    <col min="7681" max="7681" width="37.7109375" style="167" customWidth="1"/>
    <col min="7682" max="7682" width="11.7109375" style="167" customWidth="1"/>
    <col min="7683" max="7685" width="15.7109375" style="167" customWidth="1"/>
    <col min="7686" max="7686" width="30.7109375" style="167" customWidth="1"/>
    <col min="7687" max="7687" width="15.140625" style="167" customWidth="1"/>
    <col min="7688" max="7935" width="9.140625" style="167"/>
    <col min="7936" max="7936" width="5.7109375" style="167" customWidth="1"/>
    <col min="7937" max="7937" width="37.7109375" style="167" customWidth="1"/>
    <col min="7938" max="7938" width="11.7109375" style="167" customWidth="1"/>
    <col min="7939" max="7941" width="15.7109375" style="167" customWidth="1"/>
    <col min="7942" max="7942" width="30.7109375" style="167" customWidth="1"/>
    <col min="7943" max="7943" width="15.140625" style="167" customWidth="1"/>
    <col min="7944" max="8191" width="9.140625" style="167"/>
    <col min="8192" max="8192" width="5.7109375" style="167" customWidth="1"/>
    <col min="8193" max="8193" width="37.7109375" style="167" customWidth="1"/>
    <col min="8194" max="8194" width="11.7109375" style="167" customWidth="1"/>
    <col min="8195" max="8197" width="15.7109375" style="167" customWidth="1"/>
    <col min="8198" max="8198" width="30.7109375" style="167" customWidth="1"/>
    <col min="8199" max="8199" width="15.140625" style="167" customWidth="1"/>
    <col min="8200" max="8447" width="9.140625" style="167"/>
    <col min="8448" max="8448" width="5.7109375" style="167" customWidth="1"/>
    <col min="8449" max="8449" width="37.7109375" style="167" customWidth="1"/>
    <col min="8450" max="8450" width="11.7109375" style="167" customWidth="1"/>
    <col min="8451" max="8453" width="15.7109375" style="167" customWidth="1"/>
    <col min="8454" max="8454" width="30.7109375" style="167" customWidth="1"/>
    <col min="8455" max="8455" width="15.140625" style="167" customWidth="1"/>
    <col min="8456" max="8703" width="9.140625" style="167"/>
    <col min="8704" max="8704" width="5.7109375" style="167" customWidth="1"/>
    <col min="8705" max="8705" width="37.7109375" style="167" customWidth="1"/>
    <col min="8706" max="8706" width="11.7109375" style="167" customWidth="1"/>
    <col min="8707" max="8709" width="15.7109375" style="167" customWidth="1"/>
    <col min="8710" max="8710" width="30.7109375" style="167" customWidth="1"/>
    <col min="8711" max="8711" width="15.140625" style="167" customWidth="1"/>
    <col min="8712" max="8959" width="9.140625" style="167"/>
    <col min="8960" max="8960" width="5.7109375" style="167" customWidth="1"/>
    <col min="8961" max="8961" width="37.7109375" style="167" customWidth="1"/>
    <col min="8962" max="8962" width="11.7109375" style="167" customWidth="1"/>
    <col min="8963" max="8965" width="15.7109375" style="167" customWidth="1"/>
    <col min="8966" max="8966" width="30.7109375" style="167" customWidth="1"/>
    <col min="8967" max="8967" width="15.140625" style="167" customWidth="1"/>
    <col min="8968" max="9215" width="9.140625" style="167"/>
    <col min="9216" max="9216" width="5.7109375" style="167" customWidth="1"/>
    <col min="9217" max="9217" width="37.7109375" style="167" customWidth="1"/>
    <col min="9218" max="9218" width="11.7109375" style="167" customWidth="1"/>
    <col min="9219" max="9221" width="15.7109375" style="167" customWidth="1"/>
    <col min="9222" max="9222" width="30.7109375" style="167" customWidth="1"/>
    <col min="9223" max="9223" width="15.140625" style="167" customWidth="1"/>
    <col min="9224" max="9471" width="9.140625" style="167"/>
    <col min="9472" max="9472" width="5.7109375" style="167" customWidth="1"/>
    <col min="9473" max="9473" width="37.7109375" style="167" customWidth="1"/>
    <col min="9474" max="9474" width="11.7109375" style="167" customWidth="1"/>
    <col min="9475" max="9477" width="15.7109375" style="167" customWidth="1"/>
    <col min="9478" max="9478" width="30.7109375" style="167" customWidth="1"/>
    <col min="9479" max="9479" width="15.140625" style="167" customWidth="1"/>
    <col min="9480" max="9727" width="9.140625" style="167"/>
    <col min="9728" max="9728" width="5.7109375" style="167" customWidth="1"/>
    <col min="9729" max="9729" width="37.7109375" style="167" customWidth="1"/>
    <col min="9730" max="9730" width="11.7109375" style="167" customWidth="1"/>
    <col min="9731" max="9733" width="15.7109375" style="167" customWidth="1"/>
    <col min="9734" max="9734" width="30.7109375" style="167" customWidth="1"/>
    <col min="9735" max="9735" width="15.140625" style="167" customWidth="1"/>
    <col min="9736" max="9983" width="9.140625" style="167"/>
    <col min="9984" max="9984" width="5.7109375" style="167" customWidth="1"/>
    <col min="9985" max="9985" width="37.7109375" style="167" customWidth="1"/>
    <col min="9986" max="9986" width="11.7109375" style="167" customWidth="1"/>
    <col min="9987" max="9989" width="15.7109375" style="167" customWidth="1"/>
    <col min="9990" max="9990" width="30.7109375" style="167" customWidth="1"/>
    <col min="9991" max="9991" width="15.140625" style="167" customWidth="1"/>
    <col min="9992" max="10239" width="9.140625" style="167"/>
    <col min="10240" max="10240" width="5.7109375" style="167" customWidth="1"/>
    <col min="10241" max="10241" width="37.7109375" style="167" customWidth="1"/>
    <col min="10242" max="10242" width="11.7109375" style="167" customWidth="1"/>
    <col min="10243" max="10245" width="15.7109375" style="167" customWidth="1"/>
    <col min="10246" max="10246" width="30.7109375" style="167" customWidth="1"/>
    <col min="10247" max="10247" width="15.140625" style="167" customWidth="1"/>
    <col min="10248" max="10495" width="9.140625" style="167"/>
    <col min="10496" max="10496" width="5.7109375" style="167" customWidth="1"/>
    <col min="10497" max="10497" width="37.7109375" style="167" customWidth="1"/>
    <col min="10498" max="10498" width="11.7109375" style="167" customWidth="1"/>
    <col min="10499" max="10501" width="15.7109375" style="167" customWidth="1"/>
    <col min="10502" max="10502" width="30.7109375" style="167" customWidth="1"/>
    <col min="10503" max="10503" width="15.140625" style="167" customWidth="1"/>
    <col min="10504" max="10751" width="9.140625" style="167"/>
    <col min="10752" max="10752" width="5.7109375" style="167" customWidth="1"/>
    <col min="10753" max="10753" width="37.7109375" style="167" customWidth="1"/>
    <col min="10754" max="10754" width="11.7109375" style="167" customWidth="1"/>
    <col min="10755" max="10757" width="15.7109375" style="167" customWidth="1"/>
    <col min="10758" max="10758" width="30.7109375" style="167" customWidth="1"/>
    <col min="10759" max="10759" width="15.140625" style="167" customWidth="1"/>
    <col min="10760" max="11007" width="9.140625" style="167"/>
    <col min="11008" max="11008" width="5.7109375" style="167" customWidth="1"/>
    <col min="11009" max="11009" width="37.7109375" style="167" customWidth="1"/>
    <col min="11010" max="11010" width="11.7109375" style="167" customWidth="1"/>
    <col min="11011" max="11013" width="15.7109375" style="167" customWidth="1"/>
    <col min="11014" max="11014" width="30.7109375" style="167" customWidth="1"/>
    <col min="11015" max="11015" width="15.140625" style="167" customWidth="1"/>
    <col min="11016" max="11263" width="9.140625" style="167"/>
    <col min="11264" max="11264" width="5.7109375" style="167" customWidth="1"/>
    <col min="11265" max="11265" width="37.7109375" style="167" customWidth="1"/>
    <col min="11266" max="11266" width="11.7109375" style="167" customWidth="1"/>
    <col min="11267" max="11269" width="15.7109375" style="167" customWidth="1"/>
    <col min="11270" max="11270" width="30.7109375" style="167" customWidth="1"/>
    <col min="11271" max="11271" width="15.140625" style="167" customWidth="1"/>
    <col min="11272" max="11519" width="9.140625" style="167"/>
    <col min="11520" max="11520" width="5.7109375" style="167" customWidth="1"/>
    <col min="11521" max="11521" width="37.7109375" style="167" customWidth="1"/>
    <col min="11522" max="11522" width="11.7109375" style="167" customWidth="1"/>
    <col min="11523" max="11525" width="15.7109375" style="167" customWidth="1"/>
    <col min="11526" max="11526" width="30.7109375" style="167" customWidth="1"/>
    <col min="11527" max="11527" width="15.140625" style="167" customWidth="1"/>
    <col min="11528" max="11775" width="9.140625" style="167"/>
    <col min="11776" max="11776" width="5.7109375" style="167" customWidth="1"/>
    <col min="11777" max="11777" width="37.7109375" style="167" customWidth="1"/>
    <col min="11778" max="11778" width="11.7109375" style="167" customWidth="1"/>
    <col min="11779" max="11781" width="15.7109375" style="167" customWidth="1"/>
    <col min="11782" max="11782" width="30.7109375" style="167" customWidth="1"/>
    <col min="11783" max="11783" width="15.140625" style="167" customWidth="1"/>
    <col min="11784" max="12031" width="9.140625" style="167"/>
    <col min="12032" max="12032" width="5.7109375" style="167" customWidth="1"/>
    <col min="12033" max="12033" width="37.7109375" style="167" customWidth="1"/>
    <col min="12034" max="12034" width="11.7109375" style="167" customWidth="1"/>
    <col min="12035" max="12037" width="15.7109375" style="167" customWidth="1"/>
    <col min="12038" max="12038" width="30.7109375" style="167" customWidth="1"/>
    <col min="12039" max="12039" width="15.140625" style="167" customWidth="1"/>
    <col min="12040" max="12287" width="9.140625" style="167"/>
    <col min="12288" max="12288" width="5.7109375" style="167" customWidth="1"/>
    <col min="12289" max="12289" width="37.7109375" style="167" customWidth="1"/>
    <col min="12290" max="12290" width="11.7109375" style="167" customWidth="1"/>
    <col min="12291" max="12293" width="15.7109375" style="167" customWidth="1"/>
    <col min="12294" max="12294" width="30.7109375" style="167" customWidth="1"/>
    <col min="12295" max="12295" width="15.140625" style="167" customWidth="1"/>
    <col min="12296" max="12543" width="9.140625" style="167"/>
    <col min="12544" max="12544" width="5.7109375" style="167" customWidth="1"/>
    <col min="12545" max="12545" width="37.7109375" style="167" customWidth="1"/>
    <col min="12546" max="12546" width="11.7109375" style="167" customWidth="1"/>
    <col min="12547" max="12549" width="15.7109375" style="167" customWidth="1"/>
    <col min="12550" max="12550" width="30.7109375" style="167" customWidth="1"/>
    <col min="12551" max="12551" width="15.140625" style="167" customWidth="1"/>
    <col min="12552" max="12799" width="9.140625" style="167"/>
    <col min="12800" max="12800" width="5.7109375" style="167" customWidth="1"/>
    <col min="12801" max="12801" width="37.7109375" style="167" customWidth="1"/>
    <col min="12802" max="12802" width="11.7109375" style="167" customWidth="1"/>
    <col min="12803" max="12805" width="15.7109375" style="167" customWidth="1"/>
    <col min="12806" max="12806" width="30.7109375" style="167" customWidth="1"/>
    <col min="12807" max="12807" width="15.140625" style="167" customWidth="1"/>
    <col min="12808" max="13055" width="9.140625" style="167"/>
    <col min="13056" max="13056" width="5.7109375" style="167" customWidth="1"/>
    <col min="13057" max="13057" width="37.7109375" style="167" customWidth="1"/>
    <col min="13058" max="13058" width="11.7109375" style="167" customWidth="1"/>
    <col min="13059" max="13061" width="15.7109375" style="167" customWidth="1"/>
    <col min="13062" max="13062" width="30.7109375" style="167" customWidth="1"/>
    <col min="13063" max="13063" width="15.140625" style="167" customWidth="1"/>
    <col min="13064" max="13311" width="9.140625" style="167"/>
    <col min="13312" max="13312" width="5.7109375" style="167" customWidth="1"/>
    <col min="13313" max="13313" width="37.7109375" style="167" customWidth="1"/>
    <col min="13314" max="13314" width="11.7109375" style="167" customWidth="1"/>
    <col min="13315" max="13317" width="15.7109375" style="167" customWidth="1"/>
    <col min="13318" max="13318" width="30.7109375" style="167" customWidth="1"/>
    <col min="13319" max="13319" width="15.140625" style="167" customWidth="1"/>
    <col min="13320" max="13567" width="9.140625" style="167"/>
    <col min="13568" max="13568" width="5.7109375" style="167" customWidth="1"/>
    <col min="13569" max="13569" width="37.7109375" style="167" customWidth="1"/>
    <col min="13570" max="13570" width="11.7109375" style="167" customWidth="1"/>
    <col min="13571" max="13573" width="15.7109375" style="167" customWidth="1"/>
    <col min="13574" max="13574" width="30.7109375" style="167" customWidth="1"/>
    <col min="13575" max="13575" width="15.140625" style="167" customWidth="1"/>
    <col min="13576" max="13823" width="9.140625" style="167"/>
    <col min="13824" max="13824" width="5.7109375" style="167" customWidth="1"/>
    <col min="13825" max="13825" width="37.7109375" style="167" customWidth="1"/>
    <col min="13826" max="13826" width="11.7109375" style="167" customWidth="1"/>
    <col min="13827" max="13829" width="15.7109375" style="167" customWidth="1"/>
    <col min="13830" max="13830" width="30.7109375" style="167" customWidth="1"/>
    <col min="13831" max="13831" width="15.140625" style="167" customWidth="1"/>
    <col min="13832" max="14079" width="9.140625" style="167"/>
    <col min="14080" max="14080" width="5.7109375" style="167" customWidth="1"/>
    <col min="14081" max="14081" width="37.7109375" style="167" customWidth="1"/>
    <col min="14082" max="14082" width="11.7109375" style="167" customWidth="1"/>
    <col min="14083" max="14085" width="15.7109375" style="167" customWidth="1"/>
    <col min="14086" max="14086" width="30.7109375" style="167" customWidth="1"/>
    <col min="14087" max="14087" width="15.140625" style="167" customWidth="1"/>
    <col min="14088" max="14335" width="9.140625" style="167"/>
    <col min="14336" max="14336" width="5.7109375" style="167" customWidth="1"/>
    <col min="14337" max="14337" width="37.7109375" style="167" customWidth="1"/>
    <col min="14338" max="14338" width="11.7109375" style="167" customWidth="1"/>
    <col min="14339" max="14341" width="15.7109375" style="167" customWidth="1"/>
    <col min="14342" max="14342" width="30.7109375" style="167" customWidth="1"/>
    <col min="14343" max="14343" width="15.140625" style="167" customWidth="1"/>
    <col min="14344" max="14591" width="9.140625" style="167"/>
    <col min="14592" max="14592" width="5.7109375" style="167" customWidth="1"/>
    <col min="14593" max="14593" width="37.7109375" style="167" customWidth="1"/>
    <col min="14594" max="14594" width="11.7109375" style="167" customWidth="1"/>
    <col min="14595" max="14597" width="15.7109375" style="167" customWidth="1"/>
    <col min="14598" max="14598" width="30.7109375" style="167" customWidth="1"/>
    <col min="14599" max="14599" width="15.140625" style="167" customWidth="1"/>
    <col min="14600" max="14847" width="9.140625" style="167"/>
    <col min="14848" max="14848" width="5.7109375" style="167" customWidth="1"/>
    <col min="14849" max="14849" width="37.7109375" style="167" customWidth="1"/>
    <col min="14850" max="14850" width="11.7109375" style="167" customWidth="1"/>
    <col min="14851" max="14853" width="15.7109375" style="167" customWidth="1"/>
    <col min="14854" max="14854" width="30.7109375" style="167" customWidth="1"/>
    <col min="14855" max="14855" width="15.140625" style="167" customWidth="1"/>
    <col min="14856" max="15103" width="9.140625" style="167"/>
    <col min="15104" max="15104" width="5.7109375" style="167" customWidth="1"/>
    <col min="15105" max="15105" width="37.7109375" style="167" customWidth="1"/>
    <col min="15106" max="15106" width="11.7109375" style="167" customWidth="1"/>
    <col min="15107" max="15109" width="15.7109375" style="167" customWidth="1"/>
    <col min="15110" max="15110" width="30.7109375" style="167" customWidth="1"/>
    <col min="15111" max="15111" width="15.140625" style="167" customWidth="1"/>
    <col min="15112" max="15359" width="9.140625" style="167"/>
    <col min="15360" max="15360" width="5.7109375" style="167" customWidth="1"/>
    <col min="15361" max="15361" width="37.7109375" style="167" customWidth="1"/>
    <col min="15362" max="15362" width="11.7109375" style="167" customWidth="1"/>
    <col min="15363" max="15365" width="15.7109375" style="167" customWidth="1"/>
    <col min="15366" max="15366" width="30.7109375" style="167" customWidth="1"/>
    <col min="15367" max="15367" width="15.140625" style="167" customWidth="1"/>
    <col min="15368" max="15615" width="9.140625" style="167"/>
    <col min="15616" max="15616" width="5.7109375" style="167" customWidth="1"/>
    <col min="15617" max="15617" width="37.7109375" style="167" customWidth="1"/>
    <col min="15618" max="15618" width="11.7109375" style="167" customWidth="1"/>
    <col min="15619" max="15621" width="15.7109375" style="167" customWidth="1"/>
    <col min="15622" max="15622" width="30.7109375" style="167" customWidth="1"/>
    <col min="15623" max="15623" width="15.140625" style="167" customWidth="1"/>
    <col min="15624" max="15871" width="9.140625" style="167"/>
    <col min="15872" max="15872" width="5.7109375" style="167" customWidth="1"/>
    <col min="15873" max="15873" width="37.7109375" style="167" customWidth="1"/>
    <col min="15874" max="15874" width="11.7109375" style="167" customWidth="1"/>
    <col min="15875" max="15877" width="15.7109375" style="167" customWidth="1"/>
    <col min="15878" max="15878" width="30.7109375" style="167" customWidth="1"/>
    <col min="15879" max="15879" width="15.140625" style="167" customWidth="1"/>
    <col min="15880" max="16127" width="9.140625" style="167"/>
    <col min="16128" max="16128" width="5.7109375" style="167" customWidth="1"/>
    <col min="16129" max="16129" width="37.7109375" style="167" customWidth="1"/>
    <col min="16130" max="16130" width="11.7109375" style="167" customWidth="1"/>
    <col min="16131" max="16133" width="15.7109375" style="167" customWidth="1"/>
    <col min="16134" max="16134" width="30.7109375" style="167" customWidth="1"/>
    <col min="16135" max="16135" width="15.140625" style="167" customWidth="1"/>
    <col min="16136" max="16384" width="9.140625" style="167"/>
  </cols>
  <sheetData>
    <row r="1" spans="1:10" ht="18" customHeight="1" x14ac:dyDescent="0.3">
      <c r="A1" s="691"/>
      <c r="B1" s="779"/>
      <c r="C1" s="779"/>
      <c r="D1" s="779"/>
      <c r="E1" s="779"/>
      <c r="F1" s="779"/>
      <c r="G1" s="780" t="s">
        <v>1758</v>
      </c>
    </row>
    <row r="2" spans="1:10" ht="18.75" x14ac:dyDescent="0.2">
      <c r="A2" s="2162" t="s">
        <v>1232</v>
      </c>
      <c r="B2" s="2162"/>
      <c r="C2" s="2162"/>
      <c r="D2" s="2162"/>
      <c r="E2" s="2162"/>
      <c r="F2" s="2162"/>
      <c r="G2" s="2162"/>
    </row>
    <row r="3" spans="1:10" ht="18.75" x14ac:dyDescent="0.2">
      <c r="A3" s="2163" t="s">
        <v>1759</v>
      </c>
      <c r="B3" s="2163"/>
      <c r="C3" s="2163"/>
      <c r="D3" s="2163"/>
      <c r="E3" s="2163"/>
      <c r="F3" s="2163"/>
      <c r="G3" s="2163"/>
    </row>
    <row r="4" spans="1:10" ht="18.75" x14ac:dyDescent="0.3">
      <c r="A4" s="2189" t="s">
        <v>1250</v>
      </c>
      <c r="B4" s="2189"/>
      <c r="C4" s="2189"/>
      <c r="D4" s="2189"/>
      <c r="E4" s="2189"/>
      <c r="F4" s="2189"/>
      <c r="G4" s="2189"/>
    </row>
    <row r="5" spans="1:10" ht="11.25" customHeight="1" x14ac:dyDescent="0.2">
      <c r="A5" s="781"/>
      <c r="B5" s="781"/>
      <c r="C5" s="781"/>
      <c r="D5" s="781"/>
      <c r="E5" s="781"/>
      <c r="F5" s="782"/>
      <c r="G5" s="781"/>
    </row>
    <row r="6" spans="1:10" ht="131.25" customHeight="1" x14ac:dyDescent="0.2">
      <c r="A6" s="1208" t="s">
        <v>1</v>
      </c>
      <c r="B6" s="1208" t="s">
        <v>1658</v>
      </c>
      <c r="C6" s="1208" t="s">
        <v>1264</v>
      </c>
      <c r="D6" s="1208" t="s">
        <v>1760</v>
      </c>
      <c r="E6" s="1208" t="s">
        <v>1738</v>
      </c>
      <c r="F6" s="1208" t="s">
        <v>1266</v>
      </c>
      <c r="G6" s="1208" t="s">
        <v>1320</v>
      </c>
    </row>
    <row r="7" spans="1:10" ht="18.75" x14ac:dyDescent="0.2">
      <c r="A7" s="784">
        <v>1</v>
      </c>
      <c r="B7" s="784">
        <v>2</v>
      </c>
      <c r="C7" s="784">
        <v>3</v>
      </c>
      <c r="D7" s="784">
        <v>4</v>
      </c>
      <c r="E7" s="784">
        <v>5</v>
      </c>
      <c r="F7" s="784">
        <v>6</v>
      </c>
      <c r="G7" s="784">
        <v>7</v>
      </c>
    </row>
    <row r="8" spans="1:10" ht="24" customHeight="1" x14ac:dyDescent="0.2">
      <c r="A8" s="1288">
        <v>1</v>
      </c>
      <c r="B8" s="2190" t="s">
        <v>432</v>
      </c>
      <c r="C8" s="2190"/>
      <c r="D8" s="2190"/>
      <c r="E8" s="2190"/>
      <c r="F8" s="2190"/>
      <c r="G8" s="2190"/>
    </row>
    <row r="9" spans="1:10" ht="48.75" customHeight="1" x14ac:dyDescent="0.2">
      <c r="A9" s="1258" t="s">
        <v>25</v>
      </c>
      <c r="B9" s="1267" t="s">
        <v>1761</v>
      </c>
      <c r="C9" s="1208" t="s">
        <v>1281</v>
      </c>
      <c r="D9" s="1208">
        <v>2</v>
      </c>
      <c r="E9" s="1208">
        <v>2</v>
      </c>
      <c r="F9" s="1208">
        <v>2</v>
      </c>
      <c r="G9" s="472" t="s">
        <v>2338</v>
      </c>
    </row>
    <row r="10" spans="1:10" ht="95.25" customHeight="1" x14ac:dyDescent="0.2">
      <c r="A10" s="1258" t="s">
        <v>35</v>
      </c>
      <c r="B10" s="1267" t="s">
        <v>1762</v>
      </c>
      <c r="C10" s="1208" t="s">
        <v>1281</v>
      </c>
      <c r="D10" s="1208">
        <v>8</v>
      </c>
      <c r="E10" s="1208">
        <v>12</v>
      </c>
      <c r="F10" s="1208">
        <v>14</v>
      </c>
      <c r="G10" s="472" t="s">
        <v>1763</v>
      </c>
    </row>
    <row r="11" spans="1:10" ht="52.5" customHeight="1" x14ac:dyDescent="0.2">
      <c r="A11" s="1289" t="s">
        <v>36</v>
      </c>
      <c r="B11" s="1267" t="s">
        <v>1764</v>
      </c>
      <c r="C11" s="1208" t="s">
        <v>1281</v>
      </c>
      <c r="D11" s="786">
        <v>200</v>
      </c>
      <c r="E11" s="1208">
        <v>240</v>
      </c>
      <c r="F11" s="1208">
        <v>240</v>
      </c>
      <c r="G11" s="472" t="s">
        <v>2339</v>
      </c>
      <c r="J11" s="167" t="s">
        <v>1765</v>
      </c>
    </row>
    <row r="12" spans="1:10" ht="60" customHeight="1" x14ac:dyDescent="0.2">
      <c r="A12" s="1258" t="s">
        <v>62</v>
      </c>
      <c r="B12" s="1267" t="s">
        <v>1766</v>
      </c>
      <c r="C12" s="1208" t="s">
        <v>1269</v>
      </c>
      <c r="D12" s="1208">
        <v>60</v>
      </c>
      <c r="E12" s="1208">
        <v>100</v>
      </c>
      <c r="F12" s="1208">
        <v>100</v>
      </c>
      <c r="G12" s="472" t="s">
        <v>2517</v>
      </c>
    </row>
    <row r="13" spans="1:10" ht="91.5" customHeight="1" x14ac:dyDescent="0.2">
      <c r="A13" s="1258" t="s">
        <v>71</v>
      </c>
      <c r="B13" s="1267" t="s">
        <v>1767</v>
      </c>
      <c r="C13" s="1208" t="s">
        <v>1281</v>
      </c>
      <c r="D13" s="1208">
        <v>0.5</v>
      </c>
      <c r="E13" s="1208">
        <v>2</v>
      </c>
      <c r="F13" s="1208">
        <v>1.5</v>
      </c>
      <c r="G13" s="472" t="s">
        <v>1768</v>
      </c>
    </row>
    <row r="14" spans="1:10" ht="22.5" customHeight="1" x14ac:dyDescent="0.2">
      <c r="A14" s="1199">
        <v>2</v>
      </c>
      <c r="B14" s="2034" t="s">
        <v>435</v>
      </c>
      <c r="C14" s="2034"/>
      <c r="D14" s="2034"/>
      <c r="E14" s="2034"/>
      <c r="F14" s="2034"/>
      <c r="G14" s="2034"/>
    </row>
    <row r="15" spans="1:10" ht="46.5" customHeight="1" x14ac:dyDescent="0.2">
      <c r="A15" s="1258" t="s">
        <v>15</v>
      </c>
      <c r="B15" s="1267" t="s">
        <v>1769</v>
      </c>
      <c r="C15" s="1208" t="s">
        <v>1281</v>
      </c>
      <c r="D15" s="1208">
        <v>0</v>
      </c>
      <c r="E15" s="1208">
        <v>0</v>
      </c>
      <c r="F15" s="1208">
        <v>0</v>
      </c>
      <c r="G15" s="472" t="s">
        <v>1478</v>
      </c>
    </row>
    <row r="16" spans="1:10" ht="46.5" customHeight="1" x14ac:dyDescent="0.2">
      <c r="A16" s="1258" t="s">
        <v>28</v>
      </c>
      <c r="B16" s="1267" t="s">
        <v>1770</v>
      </c>
      <c r="C16" s="1208" t="s">
        <v>1560</v>
      </c>
      <c r="D16" s="1208">
        <v>0</v>
      </c>
      <c r="E16" s="1208">
        <v>0</v>
      </c>
      <c r="F16" s="1208">
        <v>0</v>
      </c>
      <c r="G16" s="472" t="s">
        <v>1478</v>
      </c>
    </row>
    <row r="17" spans="1:7" ht="26.25" customHeight="1" x14ac:dyDescent="0.2">
      <c r="A17" s="1199">
        <v>3</v>
      </c>
      <c r="B17" s="2034" t="s">
        <v>436</v>
      </c>
      <c r="C17" s="2034"/>
      <c r="D17" s="2034"/>
      <c r="E17" s="2034"/>
      <c r="F17" s="2034"/>
      <c r="G17" s="2034"/>
    </row>
    <row r="18" spans="1:7" ht="63" customHeight="1" x14ac:dyDescent="0.2">
      <c r="A18" s="1258" t="s">
        <v>20</v>
      </c>
      <c r="B18" s="1267" t="s">
        <v>1771</v>
      </c>
      <c r="C18" s="1208" t="s">
        <v>1347</v>
      </c>
      <c r="D18" s="1290">
        <v>3000</v>
      </c>
      <c r="E18" s="1290">
        <v>4700</v>
      </c>
      <c r="F18" s="1290">
        <v>5200</v>
      </c>
      <c r="G18" s="472" t="s">
        <v>2340</v>
      </c>
    </row>
    <row r="19" spans="1:7" ht="27.75" customHeight="1" x14ac:dyDescent="0.2">
      <c r="A19" s="1199">
        <v>4</v>
      </c>
      <c r="B19" s="2034" t="s">
        <v>835</v>
      </c>
      <c r="C19" s="2034"/>
      <c r="D19" s="2034"/>
      <c r="E19" s="2034"/>
      <c r="F19" s="2034"/>
      <c r="G19" s="2034"/>
    </row>
    <row r="20" spans="1:7" ht="48.75" customHeight="1" x14ac:dyDescent="0.2">
      <c r="A20" s="1258" t="s">
        <v>20</v>
      </c>
      <c r="B20" s="1267" t="s">
        <v>1772</v>
      </c>
      <c r="C20" s="1208" t="s">
        <v>1560</v>
      </c>
      <c r="D20" s="1290">
        <v>0</v>
      </c>
      <c r="E20" s="1290">
        <v>0</v>
      </c>
      <c r="F20" s="1290">
        <v>0</v>
      </c>
      <c r="G20" s="472" t="s">
        <v>1478</v>
      </c>
    </row>
    <row r="24" spans="1:7" ht="18" customHeight="1" x14ac:dyDescent="0.2"/>
  </sheetData>
  <mergeCells count="7">
    <mergeCell ref="B19:G19"/>
    <mergeCell ref="A2:G2"/>
    <mergeCell ref="A3:G3"/>
    <mergeCell ref="A4:G4"/>
    <mergeCell ref="B8:G8"/>
    <mergeCell ref="B14:G14"/>
    <mergeCell ref="B17:G17"/>
  </mergeCells>
  <pageMargins left="0.78740157480314965" right="0.39370078740157483" top="0.78740157480314965" bottom="0.78740157480314965" header="0.51181102362204722" footer="0.39370078740157483"/>
  <pageSetup paperSize="9" scale="62" firstPageNumber="112" orientation="landscape" useFirstPageNumber="1" r:id="rId1"/>
  <headerFooter>
    <oddFooter>&amp;R&amp;"Times New Roman,обычный"&amp;14&amp;P</oddFooter>
  </headerFooter>
  <rowBreaks count="1" manualBreakCount="1">
    <brk id="16" max="16383" man="1"/>
  </rowBreaks>
  <colBreaks count="1" manualBreakCount="1">
    <brk id="7"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7030A0"/>
  </sheetPr>
  <dimension ref="A1:N160"/>
  <sheetViews>
    <sheetView zoomScale="60" zoomScaleNormal="60" zoomScaleSheetLayoutView="70" zoomScalePageLayoutView="40" workbookViewId="0">
      <selection activeCell="N12" sqref="N12"/>
    </sheetView>
  </sheetViews>
  <sheetFormatPr defaultRowHeight="15" x14ac:dyDescent="0.25"/>
  <cols>
    <col min="1" max="1" width="8.7109375" style="280" customWidth="1"/>
    <col min="2" max="2" width="45.7109375" style="280" customWidth="1"/>
    <col min="3" max="3" width="15.7109375" style="284" customWidth="1"/>
    <col min="4" max="5" width="17.7109375" style="280" customWidth="1"/>
    <col min="6" max="6" width="13.7109375" style="280" customWidth="1"/>
    <col min="7" max="7" width="34.7109375" style="285" customWidth="1"/>
    <col min="8" max="8" width="17.7109375" style="280" customWidth="1"/>
    <col min="9" max="9" width="13.7109375" style="280" customWidth="1"/>
    <col min="10" max="10" width="30.7109375" style="285" customWidth="1"/>
    <col min="11" max="14" width="9.140625" style="280"/>
    <col min="15" max="16384" width="9.140625" style="281"/>
  </cols>
  <sheetData>
    <row r="1" spans="1:10" ht="18.75" x14ac:dyDescent="0.3">
      <c r="A1" s="1338"/>
      <c r="B1" s="1338"/>
      <c r="C1" s="1339"/>
      <c r="D1" s="1338"/>
      <c r="E1" s="1338"/>
      <c r="F1" s="1338"/>
      <c r="G1" s="1340"/>
      <c r="H1" s="1338"/>
      <c r="I1" s="1338"/>
      <c r="J1" s="1341" t="s">
        <v>2219</v>
      </c>
    </row>
    <row r="2" spans="1:10" ht="43.35" customHeight="1" x14ac:dyDescent="0.25">
      <c r="A2" s="2193" t="s">
        <v>2218</v>
      </c>
      <c r="B2" s="2193"/>
      <c r="C2" s="2193"/>
      <c r="D2" s="2193"/>
      <c r="E2" s="2193"/>
      <c r="F2" s="2193"/>
      <c r="G2" s="2193"/>
      <c r="H2" s="2193"/>
      <c r="I2" s="2193"/>
      <c r="J2" s="2193"/>
    </row>
    <row r="3" spans="1:10" ht="27" customHeight="1" x14ac:dyDescent="0.25">
      <c r="A3" s="2193" t="s">
        <v>447</v>
      </c>
      <c r="B3" s="2193"/>
      <c r="C3" s="2193"/>
      <c r="D3" s="2193"/>
      <c r="E3" s="2193"/>
      <c r="F3" s="2193"/>
      <c r="G3" s="2193"/>
      <c r="H3" s="2193"/>
      <c r="I3" s="2193"/>
      <c r="J3" s="2193"/>
    </row>
    <row r="4" spans="1:10" ht="27" customHeight="1" x14ac:dyDescent="0.25">
      <c r="A4" s="2193" t="s">
        <v>1251</v>
      </c>
      <c r="B4" s="2193"/>
      <c r="C4" s="2193"/>
      <c r="D4" s="2193"/>
      <c r="E4" s="2193"/>
      <c r="F4" s="2193"/>
      <c r="G4" s="2193"/>
      <c r="H4" s="2193"/>
      <c r="I4" s="2193"/>
      <c r="J4" s="2193"/>
    </row>
    <row r="5" spans="1:10" ht="18.75" x14ac:dyDescent="0.3">
      <c r="A5" s="1291"/>
      <c r="B5" s="1224"/>
      <c r="C5" s="1224"/>
      <c r="D5" s="1224"/>
      <c r="E5" s="1224"/>
      <c r="F5" s="1224"/>
      <c r="G5" s="1292"/>
      <c r="H5" s="1224"/>
      <c r="I5" s="1224"/>
      <c r="J5" s="1123"/>
    </row>
    <row r="6" spans="1:10" ht="117" customHeight="1" x14ac:dyDescent="0.25">
      <c r="A6" s="1223" t="s">
        <v>1</v>
      </c>
      <c r="B6" s="1223" t="s">
        <v>2</v>
      </c>
      <c r="C6" s="1223" t="s">
        <v>386</v>
      </c>
      <c r="D6" s="1223" t="s">
        <v>706</v>
      </c>
      <c r="E6" s="1223" t="s">
        <v>1256</v>
      </c>
      <c r="F6" s="1223" t="s">
        <v>4</v>
      </c>
      <c r="G6" s="1182" t="s">
        <v>399</v>
      </c>
      <c r="H6" s="1223" t="s">
        <v>1253</v>
      </c>
      <c r="I6" s="1223" t="s">
        <v>6</v>
      </c>
      <c r="J6" s="1182" t="s">
        <v>448</v>
      </c>
    </row>
    <row r="7" spans="1:10" ht="23.1" customHeight="1" x14ac:dyDescent="0.25">
      <c r="A7" s="1223">
        <v>1</v>
      </c>
      <c r="B7" s="1223">
        <v>2</v>
      </c>
      <c r="C7" s="1223">
        <v>3</v>
      </c>
      <c r="D7" s="1223">
        <v>4</v>
      </c>
      <c r="E7" s="1223">
        <v>5</v>
      </c>
      <c r="F7" s="1223">
        <v>6</v>
      </c>
      <c r="G7" s="1223">
        <v>7</v>
      </c>
      <c r="H7" s="1223">
        <v>8</v>
      </c>
      <c r="I7" s="1223">
        <v>9</v>
      </c>
      <c r="J7" s="1223">
        <v>10</v>
      </c>
    </row>
    <row r="8" spans="1:10" ht="26.45" customHeight="1" x14ac:dyDescent="0.25">
      <c r="A8" s="1831" t="s">
        <v>449</v>
      </c>
      <c r="B8" s="1831"/>
      <c r="C8" s="1831"/>
      <c r="D8" s="1831"/>
      <c r="E8" s="1831"/>
      <c r="F8" s="1831"/>
      <c r="G8" s="1831"/>
      <c r="H8" s="1831"/>
      <c r="I8" s="1831"/>
      <c r="J8" s="1831"/>
    </row>
    <row r="9" spans="1:10" ht="156" customHeight="1" x14ac:dyDescent="0.25">
      <c r="A9" s="1293" t="s">
        <v>10</v>
      </c>
      <c r="B9" s="735" t="s">
        <v>450</v>
      </c>
      <c r="C9" s="1294" t="s">
        <v>23</v>
      </c>
      <c r="D9" s="1295">
        <f>D12+D13</f>
        <v>5499.8</v>
      </c>
      <c r="E9" s="1295">
        <f>E12+E13</f>
        <v>5499.8</v>
      </c>
      <c r="F9" s="1295">
        <f>E9/D9*100</f>
        <v>100</v>
      </c>
      <c r="G9" s="1296"/>
      <c r="H9" s="1295">
        <f>H12+H13</f>
        <v>5499.8</v>
      </c>
      <c r="I9" s="1295">
        <f>H9/D9*100</f>
        <v>100</v>
      </c>
      <c r="J9" s="1297"/>
    </row>
    <row r="10" spans="1:10" ht="92.25" customHeight="1" x14ac:dyDescent="0.25">
      <c r="A10" s="1220" t="s">
        <v>25</v>
      </c>
      <c r="B10" s="1298" t="s">
        <v>451</v>
      </c>
      <c r="C10" s="1299" t="s">
        <v>23</v>
      </c>
      <c r="D10" s="609">
        <v>0</v>
      </c>
      <c r="E10" s="609">
        <v>0</v>
      </c>
      <c r="F10" s="609">
        <v>0</v>
      </c>
      <c r="G10" s="1300" t="s">
        <v>1773</v>
      </c>
      <c r="H10" s="609">
        <v>0</v>
      </c>
      <c r="I10" s="609">
        <v>0</v>
      </c>
      <c r="J10" s="1301"/>
    </row>
    <row r="11" spans="1:10" ht="132" customHeight="1" x14ac:dyDescent="0.25">
      <c r="A11" s="1220" t="s">
        <v>282</v>
      </c>
      <c r="B11" s="1219" t="s">
        <v>962</v>
      </c>
      <c r="C11" s="2191" t="s">
        <v>2798</v>
      </c>
      <c r="D11" s="2191"/>
      <c r="E11" s="2191"/>
      <c r="F11" s="2191"/>
      <c r="G11" s="2191"/>
      <c r="H11" s="2191"/>
      <c r="I11" s="2191"/>
      <c r="J11" s="2191"/>
    </row>
    <row r="12" spans="1:10" ht="118.5" customHeight="1" x14ac:dyDescent="0.25">
      <c r="A12" s="1220" t="s">
        <v>35</v>
      </c>
      <c r="B12" s="1219" t="s">
        <v>452</v>
      </c>
      <c r="C12" s="1299" t="s">
        <v>23</v>
      </c>
      <c r="D12" s="746">
        <v>0</v>
      </c>
      <c r="E12" s="746">
        <v>0</v>
      </c>
      <c r="F12" s="609">
        <v>0</v>
      </c>
      <c r="G12" s="1302"/>
      <c r="H12" s="746">
        <v>0</v>
      </c>
      <c r="I12" s="609">
        <v>0</v>
      </c>
      <c r="J12" s="1301" t="s">
        <v>819</v>
      </c>
    </row>
    <row r="13" spans="1:10" ht="165" customHeight="1" x14ac:dyDescent="0.25">
      <c r="A13" s="1220" t="s">
        <v>36</v>
      </c>
      <c r="B13" s="1219" t="s">
        <v>453</v>
      </c>
      <c r="C13" s="1299" t="s">
        <v>23</v>
      </c>
      <c r="D13" s="746">
        <f>D14+D15+D16+D17</f>
        <v>5499.8</v>
      </c>
      <c r="E13" s="746">
        <f>E14+E15+E16+E17</f>
        <v>5499.8</v>
      </c>
      <c r="F13" s="609">
        <f>E13/D13*100</f>
        <v>100</v>
      </c>
      <c r="G13" s="1300" t="s">
        <v>1774</v>
      </c>
      <c r="H13" s="746">
        <f>H14+H15+H16+H17</f>
        <v>5499.8</v>
      </c>
      <c r="I13" s="609">
        <f>H13/D13*100</f>
        <v>100</v>
      </c>
      <c r="J13" s="1300"/>
    </row>
    <row r="14" spans="1:10" ht="96.75" customHeight="1" x14ac:dyDescent="0.25">
      <c r="A14" s="1220" t="s">
        <v>37</v>
      </c>
      <c r="B14" s="1219" t="s">
        <v>454</v>
      </c>
      <c r="C14" s="1299" t="s">
        <v>23</v>
      </c>
      <c r="D14" s="746">
        <v>4873.5</v>
      </c>
      <c r="E14" s="746">
        <v>4873.5</v>
      </c>
      <c r="F14" s="609">
        <f t="shared" ref="F14:F28" si="0">E14/D14*100</f>
        <v>100</v>
      </c>
      <c r="G14" s="1300" t="s">
        <v>1775</v>
      </c>
      <c r="H14" s="746">
        <v>4873.5</v>
      </c>
      <c r="I14" s="609">
        <f t="shared" ref="I14:I28" si="1">H14/D14*100</f>
        <v>100</v>
      </c>
      <c r="J14" s="1300"/>
    </row>
    <row r="15" spans="1:10" ht="288" customHeight="1" x14ac:dyDescent="0.25">
      <c r="A15" s="1220" t="s">
        <v>53</v>
      </c>
      <c r="B15" s="1219" t="s">
        <v>455</v>
      </c>
      <c r="C15" s="1299" t="s">
        <v>23</v>
      </c>
      <c r="D15" s="746">
        <v>188.1</v>
      </c>
      <c r="E15" s="746">
        <v>188.1</v>
      </c>
      <c r="F15" s="609">
        <f t="shared" si="0"/>
        <v>100</v>
      </c>
      <c r="G15" s="1300" t="s">
        <v>2520</v>
      </c>
      <c r="H15" s="746">
        <v>188.1</v>
      </c>
      <c r="I15" s="609">
        <f t="shared" si="1"/>
        <v>100</v>
      </c>
      <c r="J15" s="1300"/>
    </row>
    <row r="16" spans="1:10" ht="143.25" customHeight="1" x14ac:dyDescent="0.25">
      <c r="A16" s="1220" t="s">
        <v>55</v>
      </c>
      <c r="B16" s="1219" t="s">
        <v>456</v>
      </c>
      <c r="C16" s="1299" t="s">
        <v>23</v>
      </c>
      <c r="D16" s="746">
        <v>353.2</v>
      </c>
      <c r="E16" s="746">
        <v>353.2</v>
      </c>
      <c r="F16" s="609">
        <f t="shared" si="0"/>
        <v>100</v>
      </c>
      <c r="G16" s="1300" t="s">
        <v>1776</v>
      </c>
      <c r="H16" s="746">
        <v>353.2</v>
      </c>
      <c r="I16" s="609">
        <f t="shared" si="1"/>
        <v>100</v>
      </c>
      <c r="J16" s="1300"/>
    </row>
    <row r="17" spans="1:14" ht="96" customHeight="1" x14ac:dyDescent="0.25">
      <c r="A17" s="1220" t="s">
        <v>57</v>
      </c>
      <c r="B17" s="1219" t="s">
        <v>457</v>
      </c>
      <c r="C17" s="1299" t="s">
        <v>23</v>
      </c>
      <c r="D17" s="746">
        <v>85</v>
      </c>
      <c r="E17" s="746">
        <v>85</v>
      </c>
      <c r="F17" s="609">
        <f t="shared" si="0"/>
        <v>100</v>
      </c>
      <c r="G17" s="1300" t="s">
        <v>1777</v>
      </c>
      <c r="H17" s="746">
        <v>85</v>
      </c>
      <c r="I17" s="609">
        <f t="shared" si="1"/>
        <v>100</v>
      </c>
      <c r="J17" s="1300"/>
    </row>
    <row r="18" spans="1:14" ht="90" customHeight="1" x14ac:dyDescent="0.25">
      <c r="A18" s="1303" t="s">
        <v>439</v>
      </c>
      <c r="B18" s="1221" t="s">
        <v>458</v>
      </c>
      <c r="C18" s="1294" t="s">
        <v>23</v>
      </c>
      <c r="D18" s="1304">
        <f>D20+D21</f>
        <v>458.3</v>
      </c>
      <c r="E18" s="1304">
        <f>E20+E21</f>
        <v>372.5</v>
      </c>
      <c r="F18" s="1295">
        <f t="shared" si="0"/>
        <v>81.278638446432467</v>
      </c>
      <c r="G18" s="1305"/>
      <c r="H18" s="1304">
        <f>H20+H21</f>
        <v>372.5</v>
      </c>
      <c r="I18" s="1295">
        <f t="shared" si="1"/>
        <v>81.278638446432467</v>
      </c>
      <c r="J18" s="1305"/>
    </row>
    <row r="19" spans="1:14" ht="90.75" customHeight="1" x14ac:dyDescent="0.25">
      <c r="A19" s="1306" t="s">
        <v>15</v>
      </c>
      <c r="B19" s="1219" t="s">
        <v>459</v>
      </c>
      <c r="C19" s="1299" t="s">
        <v>23</v>
      </c>
      <c r="D19" s="746">
        <v>0</v>
      </c>
      <c r="E19" s="746">
        <v>0</v>
      </c>
      <c r="F19" s="609">
        <v>0</v>
      </c>
      <c r="G19" s="1300"/>
      <c r="H19" s="746">
        <v>0</v>
      </c>
      <c r="I19" s="609">
        <v>0</v>
      </c>
      <c r="J19" s="1300" t="s">
        <v>819</v>
      </c>
    </row>
    <row r="20" spans="1:14" ht="201.75" customHeight="1" x14ac:dyDescent="0.25">
      <c r="A20" s="1306" t="s">
        <v>28</v>
      </c>
      <c r="B20" s="1219" t="s">
        <v>460</v>
      </c>
      <c r="C20" s="1299" t="s">
        <v>23</v>
      </c>
      <c r="D20" s="746">
        <v>458.3</v>
      </c>
      <c r="E20" s="746">
        <v>372.5</v>
      </c>
      <c r="F20" s="609">
        <f t="shared" si="0"/>
        <v>81.278638446432467</v>
      </c>
      <c r="G20" s="1300" t="s">
        <v>2356</v>
      </c>
      <c r="H20" s="746">
        <v>372.5</v>
      </c>
      <c r="I20" s="609">
        <f t="shared" si="1"/>
        <v>81.278638446432467</v>
      </c>
      <c r="J20" s="1300" t="s">
        <v>2521</v>
      </c>
    </row>
    <row r="21" spans="1:14" ht="92.25" customHeight="1" x14ac:dyDescent="0.25">
      <c r="A21" s="1306" t="s">
        <v>313</v>
      </c>
      <c r="B21" s="1307" t="s">
        <v>461</v>
      </c>
      <c r="C21" s="1299" t="s">
        <v>23</v>
      </c>
      <c r="D21" s="746">
        <f>D22</f>
        <v>0</v>
      </c>
      <c r="E21" s="746">
        <f>E22</f>
        <v>0</v>
      </c>
      <c r="F21" s="609">
        <v>0</v>
      </c>
      <c r="G21" s="1300"/>
      <c r="H21" s="746">
        <f>H22</f>
        <v>0</v>
      </c>
      <c r="I21" s="609">
        <v>0</v>
      </c>
      <c r="J21" s="1300" t="s">
        <v>819</v>
      </c>
    </row>
    <row r="22" spans="1:14" ht="88.5" customHeight="1" x14ac:dyDescent="0.25">
      <c r="A22" s="1306" t="s">
        <v>462</v>
      </c>
      <c r="B22" s="1307" t="s">
        <v>463</v>
      </c>
      <c r="C22" s="1299" t="s">
        <v>23</v>
      </c>
      <c r="D22" s="746">
        <v>0</v>
      </c>
      <c r="E22" s="746">
        <v>0</v>
      </c>
      <c r="F22" s="609">
        <v>0</v>
      </c>
      <c r="G22" s="1300"/>
      <c r="H22" s="746">
        <v>0</v>
      </c>
      <c r="I22" s="609">
        <v>0</v>
      </c>
      <c r="J22" s="1300" t="s">
        <v>819</v>
      </c>
    </row>
    <row r="23" spans="1:14" ht="93" customHeight="1" x14ac:dyDescent="0.25">
      <c r="A23" s="1306" t="s">
        <v>315</v>
      </c>
      <c r="B23" s="1307" t="s">
        <v>464</v>
      </c>
      <c r="C23" s="1299" t="s">
        <v>23</v>
      </c>
      <c r="D23" s="746">
        <v>0</v>
      </c>
      <c r="E23" s="746">
        <v>0</v>
      </c>
      <c r="F23" s="609">
        <v>0</v>
      </c>
      <c r="G23" s="1300"/>
      <c r="H23" s="746">
        <v>0</v>
      </c>
      <c r="I23" s="609">
        <v>0</v>
      </c>
      <c r="J23" s="1300" t="s">
        <v>819</v>
      </c>
    </row>
    <row r="24" spans="1:14" ht="90" customHeight="1" x14ac:dyDescent="0.25">
      <c r="A24" s="1306" t="s">
        <v>316</v>
      </c>
      <c r="B24" s="1307" t="s">
        <v>465</v>
      </c>
      <c r="C24" s="1308" t="s">
        <v>466</v>
      </c>
      <c r="D24" s="2191" t="s">
        <v>467</v>
      </c>
      <c r="E24" s="2191"/>
      <c r="F24" s="2191"/>
      <c r="G24" s="2191"/>
      <c r="H24" s="2191"/>
      <c r="I24" s="2191"/>
      <c r="J24" s="2191"/>
    </row>
    <row r="25" spans="1:14" s="283" customFormat="1" ht="36" customHeight="1" x14ac:dyDescent="0.25">
      <c r="A25" s="2194" t="s">
        <v>16</v>
      </c>
      <c r="B25" s="2195" t="s">
        <v>468</v>
      </c>
      <c r="C25" s="1309" t="s">
        <v>18</v>
      </c>
      <c r="D25" s="1304">
        <f>D26+D27</f>
        <v>2074</v>
      </c>
      <c r="E25" s="1304">
        <f>E26+E27</f>
        <v>907.7</v>
      </c>
      <c r="F25" s="1295">
        <f t="shared" si="0"/>
        <v>43.765670202507238</v>
      </c>
      <c r="G25" s="2196"/>
      <c r="H25" s="1304">
        <f>H26+H27</f>
        <v>907.7</v>
      </c>
      <c r="I25" s="1295">
        <f t="shared" si="1"/>
        <v>43.765670202507238</v>
      </c>
      <c r="J25" s="2196"/>
      <c r="K25" s="282"/>
      <c r="L25" s="282"/>
      <c r="M25" s="282"/>
      <c r="N25" s="282"/>
    </row>
    <row r="26" spans="1:14" s="283" customFormat="1" ht="93" customHeight="1" x14ac:dyDescent="0.25">
      <c r="A26" s="2194"/>
      <c r="B26" s="2195"/>
      <c r="C26" s="1309" t="s">
        <v>19</v>
      </c>
      <c r="D26" s="1304">
        <f>D43</f>
        <v>1349</v>
      </c>
      <c r="E26" s="1304">
        <f>E43</f>
        <v>583.6</v>
      </c>
      <c r="F26" s="1295">
        <f t="shared" si="0"/>
        <v>43.261675315048187</v>
      </c>
      <c r="G26" s="2197"/>
      <c r="H26" s="1304">
        <f>H43</f>
        <v>583.6</v>
      </c>
      <c r="I26" s="1295">
        <f t="shared" si="1"/>
        <v>43.261675315048187</v>
      </c>
      <c r="J26" s="2197"/>
      <c r="K26" s="282"/>
      <c r="L26" s="282"/>
      <c r="M26" s="282"/>
      <c r="N26" s="282"/>
    </row>
    <row r="27" spans="1:14" s="283" customFormat="1" ht="91.5" customHeight="1" x14ac:dyDescent="0.25">
      <c r="A27" s="2194"/>
      <c r="B27" s="2195"/>
      <c r="C27" s="1309" t="s">
        <v>23</v>
      </c>
      <c r="D27" s="1304">
        <f>D28+D40+D41+D44+D45</f>
        <v>725</v>
      </c>
      <c r="E27" s="1304">
        <f>E28+E44</f>
        <v>324.10000000000002</v>
      </c>
      <c r="F27" s="1295">
        <f t="shared" si="0"/>
        <v>44.703448275862073</v>
      </c>
      <c r="G27" s="2198"/>
      <c r="H27" s="1304">
        <f>H28+H44</f>
        <v>324.10000000000002</v>
      </c>
      <c r="I27" s="1295">
        <f t="shared" si="1"/>
        <v>44.703448275862073</v>
      </c>
      <c r="J27" s="2198"/>
      <c r="K27" s="282"/>
      <c r="L27" s="282"/>
      <c r="M27" s="282"/>
      <c r="N27" s="282"/>
    </row>
    <row r="28" spans="1:14" ht="106.5" customHeight="1" x14ac:dyDescent="0.25">
      <c r="A28" s="1306" t="s">
        <v>20</v>
      </c>
      <c r="B28" s="1219" t="s">
        <v>469</v>
      </c>
      <c r="C28" s="1299" t="s">
        <v>23</v>
      </c>
      <c r="D28" s="746">
        <f>D31</f>
        <v>18</v>
      </c>
      <c r="E28" s="746">
        <f>E31</f>
        <v>18</v>
      </c>
      <c r="F28" s="609">
        <f t="shared" si="0"/>
        <v>100</v>
      </c>
      <c r="G28" s="1300" t="s">
        <v>1778</v>
      </c>
      <c r="H28" s="746">
        <f>H31</f>
        <v>18</v>
      </c>
      <c r="I28" s="609">
        <f t="shared" si="1"/>
        <v>100</v>
      </c>
      <c r="J28" s="1300"/>
    </row>
    <row r="29" spans="1:14" ht="138" customHeight="1" x14ac:dyDescent="0.25">
      <c r="A29" s="1306" t="s">
        <v>293</v>
      </c>
      <c r="B29" s="1219" t="s">
        <v>470</v>
      </c>
      <c r="C29" s="1308" t="s">
        <v>466</v>
      </c>
      <c r="D29" s="2191" t="s">
        <v>2522</v>
      </c>
      <c r="E29" s="2191"/>
      <c r="F29" s="2191"/>
      <c r="G29" s="2191"/>
      <c r="H29" s="2191"/>
      <c r="I29" s="2191"/>
      <c r="J29" s="2191"/>
    </row>
    <row r="30" spans="1:14" ht="151.5" customHeight="1" x14ac:dyDescent="0.25">
      <c r="A30" s="1306" t="s">
        <v>294</v>
      </c>
      <c r="B30" s="1219" t="s">
        <v>471</v>
      </c>
      <c r="C30" s="1308" t="s">
        <v>466</v>
      </c>
      <c r="D30" s="2191" t="s">
        <v>2523</v>
      </c>
      <c r="E30" s="2191"/>
      <c r="F30" s="2191"/>
      <c r="G30" s="2191"/>
      <c r="H30" s="2191"/>
      <c r="I30" s="2191"/>
      <c r="J30" s="2191"/>
    </row>
    <row r="31" spans="1:14" ht="90" customHeight="1" x14ac:dyDescent="0.25">
      <c r="A31" s="1306" t="s">
        <v>295</v>
      </c>
      <c r="B31" s="1219" t="s">
        <v>472</v>
      </c>
      <c r="C31" s="1299" t="s">
        <v>23</v>
      </c>
      <c r="D31" s="746">
        <v>18</v>
      </c>
      <c r="E31" s="746">
        <v>18</v>
      </c>
      <c r="F31" s="609">
        <f>E31/D31*100</f>
        <v>100</v>
      </c>
      <c r="G31" s="1301" t="s">
        <v>1202</v>
      </c>
      <c r="H31" s="746">
        <v>18</v>
      </c>
      <c r="I31" s="609">
        <f>H31/D31*100</f>
        <v>100</v>
      </c>
      <c r="J31" s="1300"/>
    </row>
    <row r="32" spans="1:14" ht="90.75" customHeight="1" x14ac:dyDescent="0.25">
      <c r="A32" s="1306" t="s">
        <v>298</v>
      </c>
      <c r="B32" s="1219" t="s">
        <v>473</v>
      </c>
      <c r="C32" s="1299" t="s">
        <v>466</v>
      </c>
      <c r="D32" s="2191" t="s">
        <v>2357</v>
      </c>
      <c r="E32" s="2192"/>
      <c r="F32" s="2192"/>
      <c r="G32" s="2192"/>
      <c r="H32" s="2192"/>
      <c r="I32" s="2192"/>
      <c r="J32" s="2192"/>
    </row>
    <row r="33" spans="1:10" ht="148.5" customHeight="1" x14ac:dyDescent="0.25">
      <c r="A33" s="1306" t="s">
        <v>299</v>
      </c>
      <c r="B33" s="1219" t="s">
        <v>474</v>
      </c>
      <c r="C33" s="1299" t="s">
        <v>466</v>
      </c>
      <c r="D33" s="2191" t="s">
        <v>2358</v>
      </c>
      <c r="E33" s="2192"/>
      <c r="F33" s="2192"/>
      <c r="G33" s="2192"/>
      <c r="H33" s="2192"/>
      <c r="I33" s="2192"/>
      <c r="J33" s="2192"/>
    </row>
    <row r="34" spans="1:10" ht="179.25" customHeight="1" x14ac:dyDescent="0.25">
      <c r="A34" s="1306" t="s">
        <v>300</v>
      </c>
      <c r="B34" s="1219" t="s">
        <v>475</v>
      </c>
      <c r="C34" s="1299" t="s">
        <v>466</v>
      </c>
      <c r="D34" s="2191" t="s">
        <v>2359</v>
      </c>
      <c r="E34" s="2191"/>
      <c r="F34" s="2191"/>
      <c r="G34" s="2191"/>
      <c r="H34" s="2191"/>
      <c r="I34" s="2191"/>
      <c r="J34" s="2191"/>
    </row>
    <row r="35" spans="1:10" ht="139.5" customHeight="1" x14ac:dyDescent="0.25">
      <c r="A35" s="1310" t="s">
        <v>301</v>
      </c>
      <c r="B35" s="1219" t="s">
        <v>2370</v>
      </c>
      <c r="C35" s="1299" t="s">
        <v>466</v>
      </c>
      <c r="D35" s="2191" t="s">
        <v>2371</v>
      </c>
      <c r="E35" s="2192"/>
      <c r="F35" s="2192"/>
      <c r="G35" s="2192"/>
      <c r="H35" s="2192"/>
      <c r="I35" s="2192"/>
      <c r="J35" s="2192"/>
    </row>
    <row r="36" spans="1:10" ht="177.75" customHeight="1" x14ac:dyDescent="0.25">
      <c r="A36" s="1306" t="s">
        <v>476</v>
      </c>
      <c r="B36" s="1219" t="s">
        <v>477</v>
      </c>
      <c r="C36" s="1299" t="s">
        <v>466</v>
      </c>
      <c r="D36" s="2191" t="s">
        <v>2360</v>
      </c>
      <c r="E36" s="2192"/>
      <c r="F36" s="2192"/>
      <c r="G36" s="2192"/>
      <c r="H36" s="2192"/>
      <c r="I36" s="2192"/>
      <c r="J36" s="2192"/>
    </row>
    <row r="37" spans="1:10" ht="198" customHeight="1" x14ac:dyDescent="0.25">
      <c r="A37" s="1306" t="s">
        <v>478</v>
      </c>
      <c r="B37" s="1219" t="s">
        <v>663</v>
      </c>
      <c r="C37" s="1299" t="s">
        <v>466</v>
      </c>
      <c r="D37" s="2192" t="s">
        <v>963</v>
      </c>
      <c r="E37" s="2192"/>
      <c r="F37" s="2192"/>
      <c r="G37" s="2192"/>
      <c r="H37" s="2192"/>
      <c r="I37" s="2192"/>
      <c r="J37" s="2192"/>
    </row>
    <row r="38" spans="1:10" ht="160.5" customHeight="1" x14ac:dyDescent="0.25">
      <c r="A38" s="1306" t="s">
        <v>479</v>
      </c>
      <c r="B38" s="1219" t="s">
        <v>480</v>
      </c>
      <c r="C38" s="1299" t="s">
        <v>466</v>
      </c>
      <c r="D38" s="2191" t="s">
        <v>2581</v>
      </c>
      <c r="E38" s="2192"/>
      <c r="F38" s="2192"/>
      <c r="G38" s="2192"/>
      <c r="H38" s="2192"/>
      <c r="I38" s="2192"/>
      <c r="J38" s="2192"/>
    </row>
    <row r="39" spans="1:10" ht="134.25" customHeight="1" x14ac:dyDescent="0.25">
      <c r="A39" s="1306" t="s">
        <v>481</v>
      </c>
      <c r="B39" s="1219" t="s">
        <v>482</v>
      </c>
      <c r="C39" s="1299" t="s">
        <v>23</v>
      </c>
      <c r="D39" s="2205" t="s">
        <v>2582</v>
      </c>
      <c r="E39" s="2206"/>
      <c r="F39" s="2206"/>
      <c r="G39" s="2206"/>
      <c r="H39" s="2206"/>
      <c r="I39" s="2206"/>
      <c r="J39" s="2207"/>
    </row>
    <row r="40" spans="1:10" ht="175.5" customHeight="1" x14ac:dyDescent="0.25">
      <c r="A40" s="1306" t="s">
        <v>483</v>
      </c>
      <c r="B40" s="1219" t="s">
        <v>484</v>
      </c>
      <c r="C40" s="1299" t="s">
        <v>23</v>
      </c>
      <c r="D40" s="746">
        <v>0</v>
      </c>
      <c r="E40" s="746">
        <v>0</v>
      </c>
      <c r="F40" s="609">
        <v>0</v>
      </c>
      <c r="G40" s="1300"/>
      <c r="H40" s="746">
        <v>0</v>
      </c>
      <c r="I40" s="609">
        <v>0</v>
      </c>
      <c r="J40" s="1301" t="s">
        <v>819</v>
      </c>
    </row>
    <row r="41" spans="1:10" ht="123.75" customHeight="1" x14ac:dyDescent="0.25">
      <c r="A41" s="1306" t="s">
        <v>664</v>
      </c>
      <c r="B41" s="1219" t="s">
        <v>1203</v>
      </c>
      <c r="C41" s="1299" t="s">
        <v>23</v>
      </c>
      <c r="D41" s="746">
        <v>0</v>
      </c>
      <c r="E41" s="746">
        <v>0</v>
      </c>
      <c r="F41" s="609">
        <v>0</v>
      </c>
      <c r="G41" s="1300"/>
      <c r="H41" s="746">
        <v>0</v>
      </c>
      <c r="I41" s="609">
        <v>0</v>
      </c>
      <c r="J41" s="1301" t="s">
        <v>819</v>
      </c>
    </row>
    <row r="42" spans="1:10" ht="30.75" customHeight="1" x14ac:dyDescent="0.25">
      <c r="A42" s="2199" t="s">
        <v>1204</v>
      </c>
      <c r="B42" s="2232" t="s">
        <v>1205</v>
      </c>
      <c r="C42" s="1308" t="s">
        <v>18</v>
      </c>
      <c r="D42" s="746">
        <f>D43+D44</f>
        <v>2056</v>
      </c>
      <c r="E42" s="746">
        <f>E43+E44</f>
        <v>889.7</v>
      </c>
      <c r="F42" s="609">
        <f t="shared" ref="F42:F53" si="2">E42/D42*100</f>
        <v>43.273346303501945</v>
      </c>
      <c r="G42" s="2202" t="s">
        <v>2361</v>
      </c>
      <c r="H42" s="746">
        <f>H43+H44</f>
        <v>889.7</v>
      </c>
      <c r="I42" s="609">
        <f t="shared" ref="I42:I53" si="3">H42/D42*100</f>
        <v>43.273346303501945</v>
      </c>
      <c r="J42" s="2202" t="s">
        <v>2524</v>
      </c>
    </row>
    <row r="43" spans="1:10" ht="153" customHeight="1" x14ac:dyDescent="0.25">
      <c r="A43" s="2200"/>
      <c r="B43" s="2233"/>
      <c r="C43" s="1308" t="s">
        <v>19</v>
      </c>
      <c r="D43" s="746">
        <v>1349</v>
      </c>
      <c r="E43" s="746">
        <v>583.6</v>
      </c>
      <c r="F43" s="609">
        <f t="shared" si="2"/>
        <v>43.261675315048187</v>
      </c>
      <c r="G43" s="2203"/>
      <c r="H43" s="746">
        <v>583.6</v>
      </c>
      <c r="I43" s="609">
        <f t="shared" si="3"/>
        <v>43.261675315048187</v>
      </c>
      <c r="J43" s="2203"/>
    </row>
    <row r="44" spans="1:10" ht="96" customHeight="1" x14ac:dyDescent="0.25">
      <c r="A44" s="2201"/>
      <c r="B44" s="2234"/>
      <c r="C44" s="1308" t="s">
        <v>23</v>
      </c>
      <c r="D44" s="746">
        <v>707</v>
      </c>
      <c r="E44" s="746">
        <v>306.10000000000002</v>
      </c>
      <c r="F44" s="609">
        <f t="shared" si="2"/>
        <v>43.295615275813297</v>
      </c>
      <c r="G44" s="2204"/>
      <c r="H44" s="746">
        <v>306.10000000000002</v>
      </c>
      <c r="I44" s="609">
        <f t="shared" si="3"/>
        <v>43.295615275813297</v>
      </c>
      <c r="J44" s="2204"/>
    </row>
    <row r="45" spans="1:10" ht="144" customHeight="1" x14ac:dyDescent="0.25">
      <c r="A45" s="1306" t="s">
        <v>1206</v>
      </c>
      <c r="B45" s="1219" t="s">
        <v>1207</v>
      </c>
      <c r="C45" s="1308" t="s">
        <v>23</v>
      </c>
      <c r="D45" s="746">
        <v>0</v>
      </c>
      <c r="E45" s="746">
        <v>0</v>
      </c>
      <c r="F45" s="609">
        <v>0</v>
      </c>
      <c r="G45" s="1300"/>
      <c r="H45" s="746">
        <v>0</v>
      </c>
      <c r="I45" s="609">
        <v>0</v>
      </c>
      <c r="J45" s="1301" t="s">
        <v>819</v>
      </c>
    </row>
    <row r="46" spans="1:10" ht="128.1" customHeight="1" x14ac:dyDescent="0.25">
      <c r="A46" s="1303" t="s">
        <v>485</v>
      </c>
      <c r="B46" s="1221" t="s">
        <v>486</v>
      </c>
      <c r="C46" s="1294" t="s">
        <v>23</v>
      </c>
      <c r="D46" s="1304">
        <f>D47+D49+D50</f>
        <v>71213.200000000012</v>
      </c>
      <c r="E46" s="1304">
        <f>E47+E49+E50</f>
        <v>58384.1</v>
      </c>
      <c r="F46" s="1295">
        <f t="shared" si="2"/>
        <v>81.984940994085349</v>
      </c>
      <c r="G46" s="1305"/>
      <c r="H46" s="1304">
        <f>H47+H49+H50</f>
        <v>58384.1</v>
      </c>
      <c r="I46" s="1295">
        <f t="shared" si="3"/>
        <v>81.984940994085349</v>
      </c>
      <c r="J46" s="1305"/>
    </row>
    <row r="47" spans="1:10" ht="129.75" customHeight="1" x14ac:dyDescent="0.25">
      <c r="A47" s="1306" t="s">
        <v>335</v>
      </c>
      <c r="B47" s="1219" t="s">
        <v>964</v>
      </c>
      <c r="C47" s="1299" t="s">
        <v>23</v>
      </c>
      <c r="D47" s="746">
        <f>D48</f>
        <v>1403.4</v>
      </c>
      <c r="E47" s="746">
        <f>E48</f>
        <v>1403.4</v>
      </c>
      <c r="F47" s="609">
        <f t="shared" si="2"/>
        <v>100</v>
      </c>
      <c r="G47" s="1300" t="s">
        <v>1779</v>
      </c>
      <c r="H47" s="746">
        <f>H48</f>
        <v>1403.4</v>
      </c>
      <c r="I47" s="609">
        <f t="shared" si="3"/>
        <v>100</v>
      </c>
      <c r="J47" s="1300"/>
    </row>
    <row r="48" spans="1:10" ht="146.25" customHeight="1" x14ac:dyDescent="0.25">
      <c r="A48" s="1306" t="s">
        <v>412</v>
      </c>
      <c r="B48" s="1219" t="s">
        <v>487</v>
      </c>
      <c r="C48" s="1299" t="s">
        <v>23</v>
      </c>
      <c r="D48" s="746">
        <v>1403.4</v>
      </c>
      <c r="E48" s="746">
        <v>1403.4</v>
      </c>
      <c r="F48" s="609">
        <f t="shared" si="2"/>
        <v>100</v>
      </c>
      <c r="G48" s="1300" t="s">
        <v>1780</v>
      </c>
      <c r="H48" s="746">
        <v>1403.4</v>
      </c>
      <c r="I48" s="609">
        <f t="shared" si="3"/>
        <v>100</v>
      </c>
      <c r="J48" s="1301"/>
    </row>
    <row r="49" spans="1:10" ht="262.5" customHeight="1" x14ac:dyDescent="0.25">
      <c r="A49" s="1306" t="s">
        <v>488</v>
      </c>
      <c r="B49" s="1219" t="s">
        <v>489</v>
      </c>
      <c r="C49" s="1299" t="s">
        <v>23</v>
      </c>
      <c r="D49" s="746">
        <v>35249.9</v>
      </c>
      <c r="E49" s="746">
        <v>23457</v>
      </c>
      <c r="F49" s="609">
        <f t="shared" si="2"/>
        <v>66.544869630835834</v>
      </c>
      <c r="G49" s="1301" t="s">
        <v>2362</v>
      </c>
      <c r="H49" s="746">
        <v>23457</v>
      </c>
      <c r="I49" s="609">
        <f t="shared" si="3"/>
        <v>66.544869630835834</v>
      </c>
      <c r="J49" s="1300" t="s">
        <v>2372</v>
      </c>
    </row>
    <row r="50" spans="1:10" ht="98.25" customHeight="1" x14ac:dyDescent="0.25">
      <c r="A50" s="1306" t="s">
        <v>490</v>
      </c>
      <c r="B50" s="1219" t="s">
        <v>491</v>
      </c>
      <c r="C50" s="1299" t="s">
        <v>23</v>
      </c>
      <c r="D50" s="746">
        <f>D51</f>
        <v>34559.9</v>
      </c>
      <c r="E50" s="746">
        <f>E51</f>
        <v>33523.699999999997</v>
      </c>
      <c r="F50" s="609">
        <f t="shared" si="2"/>
        <v>97.001727435553903</v>
      </c>
      <c r="G50" s="1300" t="s">
        <v>1781</v>
      </c>
      <c r="H50" s="746">
        <f>H51</f>
        <v>33523.699999999997</v>
      </c>
      <c r="I50" s="609">
        <f t="shared" si="3"/>
        <v>97.001727435553903</v>
      </c>
      <c r="J50" s="1300"/>
    </row>
    <row r="51" spans="1:10" ht="315" customHeight="1" x14ac:dyDescent="0.25">
      <c r="A51" s="1306" t="s">
        <v>492</v>
      </c>
      <c r="B51" s="1219" t="s">
        <v>493</v>
      </c>
      <c r="C51" s="1299" t="s">
        <v>23</v>
      </c>
      <c r="D51" s="746">
        <v>34559.9</v>
      </c>
      <c r="E51" s="746">
        <v>33523.699999999997</v>
      </c>
      <c r="F51" s="609">
        <f t="shared" si="2"/>
        <v>97.001727435553903</v>
      </c>
      <c r="G51" s="1301" t="s">
        <v>1782</v>
      </c>
      <c r="H51" s="746">
        <v>33523.699999999997</v>
      </c>
      <c r="I51" s="609">
        <f t="shared" si="3"/>
        <v>97.001727435553903</v>
      </c>
      <c r="J51" s="1301"/>
    </row>
    <row r="52" spans="1:10" ht="137.25" customHeight="1" x14ac:dyDescent="0.25">
      <c r="A52" s="1306" t="s">
        <v>494</v>
      </c>
      <c r="B52" s="1219" t="s">
        <v>495</v>
      </c>
      <c r="C52" s="1308" t="s">
        <v>466</v>
      </c>
      <c r="D52" s="2191" t="s">
        <v>965</v>
      </c>
      <c r="E52" s="2191"/>
      <c r="F52" s="2191"/>
      <c r="G52" s="2191"/>
      <c r="H52" s="2191"/>
      <c r="I52" s="2191"/>
      <c r="J52" s="2191"/>
    </row>
    <row r="53" spans="1:10" ht="255" customHeight="1" x14ac:dyDescent="0.25">
      <c r="A53" s="1303" t="s">
        <v>156</v>
      </c>
      <c r="B53" s="1221" t="s">
        <v>496</v>
      </c>
      <c r="C53" s="1294" t="s">
        <v>23</v>
      </c>
      <c r="D53" s="1304">
        <f>D54+D62+D63+D64+D65</f>
        <v>82.5</v>
      </c>
      <c r="E53" s="1304">
        <f>E54+E62+E63+E64+E65</f>
        <v>82.5</v>
      </c>
      <c r="F53" s="1295">
        <f t="shared" si="2"/>
        <v>100</v>
      </c>
      <c r="G53" s="1305"/>
      <c r="H53" s="1304">
        <f>H54+H62+H63+H64+H65</f>
        <v>82.5</v>
      </c>
      <c r="I53" s="1295">
        <f t="shared" si="3"/>
        <v>100</v>
      </c>
      <c r="J53" s="1305"/>
    </row>
    <row r="54" spans="1:10" ht="182.25" customHeight="1" x14ac:dyDescent="0.25">
      <c r="A54" s="1306" t="s">
        <v>374</v>
      </c>
      <c r="B54" s="1219" t="s">
        <v>497</v>
      </c>
      <c r="C54" s="1299" t="s">
        <v>23</v>
      </c>
      <c r="D54" s="746">
        <f>D55+D60+D61</f>
        <v>13</v>
      </c>
      <c r="E54" s="746">
        <f>E55+E60+E61</f>
        <v>13</v>
      </c>
      <c r="F54" s="609">
        <f t="shared" ref="F54" si="4">E54/D54*100</f>
        <v>100</v>
      </c>
      <c r="G54" s="1300" t="s">
        <v>1783</v>
      </c>
      <c r="H54" s="746">
        <f>H55+H60+H61</f>
        <v>13</v>
      </c>
      <c r="I54" s="609">
        <f t="shared" ref="I54" si="5">H54/D54*100</f>
        <v>100</v>
      </c>
      <c r="J54" s="1301"/>
    </row>
    <row r="55" spans="1:10" ht="378" customHeight="1" x14ac:dyDescent="0.25">
      <c r="A55" s="1306" t="s">
        <v>498</v>
      </c>
      <c r="B55" s="1219" t="s">
        <v>2525</v>
      </c>
      <c r="C55" s="1299" t="s">
        <v>23</v>
      </c>
      <c r="D55" s="746">
        <v>0</v>
      </c>
      <c r="E55" s="746">
        <v>0</v>
      </c>
      <c r="F55" s="609">
        <v>0</v>
      </c>
      <c r="G55" s="1300"/>
      <c r="H55" s="746">
        <v>0</v>
      </c>
      <c r="I55" s="609">
        <v>0</v>
      </c>
      <c r="J55" s="1301"/>
    </row>
    <row r="56" spans="1:10" ht="123" customHeight="1" x14ac:dyDescent="0.25">
      <c r="A56" s="1306" t="s">
        <v>499</v>
      </c>
      <c r="B56" s="1219" t="s">
        <v>1208</v>
      </c>
      <c r="C56" s="1308" t="s">
        <v>466</v>
      </c>
      <c r="D56" s="2191" t="s">
        <v>2363</v>
      </c>
      <c r="E56" s="2191"/>
      <c r="F56" s="2191"/>
      <c r="G56" s="2191"/>
      <c r="H56" s="2191"/>
      <c r="I56" s="2191"/>
      <c r="J56" s="2191"/>
    </row>
    <row r="57" spans="1:10" ht="176.25" customHeight="1" x14ac:dyDescent="0.25">
      <c r="A57" s="1306" t="s">
        <v>500</v>
      </c>
      <c r="B57" s="1219" t="s">
        <v>1209</v>
      </c>
      <c r="C57" s="1308" t="s">
        <v>466</v>
      </c>
      <c r="D57" s="2191" t="s">
        <v>966</v>
      </c>
      <c r="E57" s="2191"/>
      <c r="F57" s="2191"/>
      <c r="G57" s="2191"/>
      <c r="H57" s="2191"/>
      <c r="I57" s="2191"/>
      <c r="J57" s="2191"/>
    </row>
    <row r="58" spans="1:10" ht="131.25" customHeight="1" x14ac:dyDescent="0.25">
      <c r="A58" s="1306" t="s">
        <v>501</v>
      </c>
      <c r="B58" s="1219" t="s">
        <v>1210</v>
      </c>
      <c r="C58" s="1308" t="s">
        <v>466</v>
      </c>
      <c r="D58" s="2191" t="s">
        <v>967</v>
      </c>
      <c r="E58" s="2191"/>
      <c r="F58" s="2191"/>
      <c r="G58" s="2191"/>
      <c r="H58" s="2191"/>
      <c r="I58" s="2191"/>
      <c r="J58" s="2191"/>
    </row>
    <row r="59" spans="1:10" ht="337.5" customHeight="1" x14ac:dyDescent="0.25">
      <c r="A59" s="1306" t="s">
        <v>502</v>
      </c>
      <c r="B59" s="1219" t="s">
        <v>1211</v>
      </c>
      <c r="C59" s="1308" t="s">
        <v>466</v>
      </c>
      <c r="D59" s="2191" t="s">
        <v>2373</v>
      </c>
      <c r="E59" s="2191"/>
      <c r="F59" s="2191"/>
      <c r="G59" s="2191"/>
      <c r="H59" s="2191"/>
      <c r="I59" s="2191"/>
      <c r="J59" s="2191"/>
    </row>
    <row r="60" spans="1:10" ht="113.25" customHeight="1" x14ac:dyDescent="0.25">
      <c r="A60" s="1306" t="s">
        <v>503</v>
      </c>
      <c r="B60" s="1219" t="s">
        <v>1212</v>
      </c>
      <c r="C60" s="1299" t="s">
        <v>23</v>
      </c>
      <c r="D60" s="746">
        <v>13</v>
      </c>
      <c r="E60" s="746">
        <v>13</v>
      </c>
      <c r="F60" s="609">
        <f>E60/D60*100</f>
        <v>100</v>
      </c>
      <c r="G60" s="1300" t="s">
        <v>1784</v>
      </c>
      <c r="H60" s="746">
        <v>13</v>
      </c>
      <c r="I60" s="609">
        <f>H60/D60*100</f>
        <v>100</v>
      </c>
      <c r="J60" s="1301"/>
    </row>
    <row r="61" spans="1:10" ht="174" customHeight="1" x14ac:dyDescent="0.25">
      <c r="A61" s="1306" t="s">
        <v>504</v>
      </c>
      <c r="B61" s="1219" t="s">
        <v>1213</v>
      </c>
      <c r="C61" s="1299" t="s">
        <v>23</v>
      </c>
      <c r="D61" s="746">
        <v>0</v>
      </c>
      <c r="E61" s="746">
        <v>0</v>
      </c>
      <c r="F61" s="609">
        <v>0</v>
      </c>
      <c r="G61" s="1750" t="s">
        <v>2571</v>
      </c>
      <c r="H61" s="746">
        <v>0</v>
      </c>
      <c r="I61" s="609">
        <v>0</v>
      </c>
      <c r="J61" s="1301"/>
    </row>
    <row r="62" spans="1:10" ht="370.5" customHeight="1" x14ac:dyDescent="0.25">
      <c r="A62" s="1306" t="s">
        <v>376</v>
      </c>
      <c r="B62" s="1219" t="s">
        <v>968</v>
      </c>
      <c r="C62" s="1299" t="s">
        <v>23</v>
      </c>
      <c r="D62" s="746">
        <v>0</v>
      </c>
      <c r="E62" s="746">
        <v>0</v>
      </c>
      <c r="F62" s="609">
        <v>0</v>
      </c>
      <c r="G62" s="1750" t="s">
        <v>2572</v>
      </c>
      <c r="H62" s="746">
        <v>0</v>
      </c>
      <c r="I62" s="609">
        <v>0</v>
      </c>
      <c r="J62" s="1301"/>
    </row>
    <row r="63" spans="1:10" ht="223.5" customHeight="1" x14ac:dyDescent="0.25">
      <c r="A63" s="1306" t="s">
        <v>969</v>
      </c>
      <c r="B63" s="1757" t="s">
        <v>970</v>
      </c>
      <c r="C63" s="1299" t="s">
        <v>23</v>
      </c>
      <c r="D63" s="746">
        <v>0</v>
      </c>
      <c r="E63" s="746">
        <v>0</v>
      </c>
      <c r="F63" s="609">
        <v>0</v>
      </c>
      <c r="G63" s="1752" t="s">
        <v>2573</v>
      </c>
      <c r="H63" s="746">
        <v>0</v>
      </c>
      <c r="I63" s="609">
        <v>0</v>
      </c>
      <c r="J63" s="1751"/>
    </row>
    <row r="64" spans="1:10" ht="349.5" customHeight="1" x14ac:dyDescent="0.25">
      <c r="A64" s="1306" t="s">
        <v>971</v>
      </c>
      <c r="B64" s="1219" t="s">
        <v>2526</v>
      </c>
      <c r="C64" s="1299" t="s">
        <v>23</v>
      </c>
      <c r="D64" s="746">
        <v>69.5</v>
      </c>
      <c r="E64" s="746">
        <v>69.5</v>
      </c>
      <c r="F64" s="609">
        <f>E64/D64*100</f>
        <v>100</v>
      </c>
      <c r="G64" s="1300" t="s">
        <v>1785</v>
      </c>
      <c r="H64" s="746">
        <v>69.5</v>
      </c>
      <c r="I64" s="609">
        <f>H64/D64*100</f>
        <v>100</v>
      </c>
      <c r="J64" s="1301"/>
    </row>
    <row r="65" spans="1:10" ht="185.25" customHeight="1" x14ac:dyDescent="0.25">
      <c r="A65" s="1306" t="s">
        <v>972</v>
      </c>
      <c r="B65" s="1219" t="s">
        <v>973</v>
      </c>
      <c r="C65" s="1299" t="s">
        <v>23</v>
      </c>
      <c r="D65" s="746">
        <v>0</v>
      </c>
      <c r="E65" s="746">
        <v>0</v>
      </c>
      <c r="F65" s="609">
        <v>0</v>
      </c>
      <c r="G65" s="1301" t="s">
        <v>1786</v>
      </c>
      <c r="H65" s="746">
        <v>0</v>
      </c>
      <c r="I65" s="609">
        <v>0</v>
      </c>
      <c r="J65" s="1301"/>
    </row>
    <row r="66" spans="1:10" ht="24" customHeight="1" x14ac:dyDescent="0.25">
      <c r="A66" s="2194" t="s">
        <v>171</v>
      </c>
      <c r="B66" s="2195" t="s">
        <v>506</v>
      </c>
      <c r="C66" s="1309" t="s">
        <v>18</v>
      </c>
      <c r="D66" s="1304">
        <f>D67+D68</f>
        <v>87394.7</v>
      </c>
      <c r="E66" s="1304">
        <f>E67+E68</f>
        <v>84884.6</v>
      </c>
      <c r="F66" s="1295">
        <f t="shared" ref="F66:F102" si="6">E66/D66*100</f>
        <v>97.127857867811215</v>
      </c>
      <c r="G66" s="2196"/>
      <c r="H66" s="1304">
        <f>H67+H68</f>
        <v>84884.6</v>
      </c>
      <c r="I66" s="1295">
        <f t="shared" ref="I66:I102" si="7">H66/D66*100</f>
        <v>97.127857867811215</v>
      </c>
      <c r="J66" s="2196"/>
    </row>
    <row r="67" spans="1:10" ht="95.25" customHeight="1" x14ac:dyDescent="0.25">
      <c r="A67" s="2194"/>
      <c r="B67" s="2195"/>
      <c r="C67" s="1309" t="s">
        <v>19</v>
      </c>
      <c r="D67" s="1304">
        <f>D76</f>
        <v>2408</v>
      </c>
      <c r="E67" s="1304">
        <f>E76</f>
        <v>2335.3000000000002</v>
      </c>
      <c r="F67" s="1295">
        <f t="shared" si="6"/>
        <v>96.980897009966782</v>
      </c>
      <c r="G67" s="2197"/>
      <c r="H67" s="1304">
        <f>H76</f>
        <v>2335.3000000000002</v>
      </c>
      <c r="I67" s="1295">
        <f t="shared" si="7"/>
        <v>96.980897009966782</v>
      </c>
      <c r="J67" s="2197"/>
    </row>
    <row r="68" spans="1:10" ht="95.25" customHeight="1" x14ac:dyDescent="0.25">
      <c r="A68" s="2194"/>
      <c r="B68" s="2195"/>
      <c r="C68" s="1309" t="s">
        <v>23</v>
      </c>
      <c r="D68" s="1304">
        <f>D69+D72+D77+D70+D71</f>
        <v>84986.7</v>
      </c>
      <c r="E68" s="1304">
        <f>E69+E72+E77+E70+E71</f>
        <v>82549.3</v>
      </c>
      <c r="F68" s="1295">
        <f t="shared" si="6"/>
        <v>97.132021834004618</v>
      </c>
      <c r="G68" s="2198"/>
      <c r="H68" s="1304">
        <f>H69+H72+H77+H70+H71</f>
        <v>82549.3</v>
      </c>
      <c r="I68" s="1295">
        <f t="shared" si="7"/>
        <v>97.132021834004618</v>
      </c>
      <c r="J68" s="2198"/>
    </row>
    <row r="69" spans="1:10" ht="141.75" customHeight="1" x14ac:dyDescent="0.25">
      <c r="A69" s="1311" t="s">
        <v>507</v>
      </c>
      <c r="B69" s="1307" t="s">
        <v>508</v>
      </c>
      <c r="C69" s="1299" t="s">
        <v>23</v>
      </c>
      <c r="D69" s="1312">
        <v>0</v>
      </c>
      <c r="E69" s="1312">
        <v>0</v>
      </c>
      <c r="F69" s="609">
        <v>0</v>
      </c>
      <c r="G69" s="1313"/>
      <c r="H69" s="1312">
        <v>0</v>
      </c>
      <c r="I69" s="609">
        <v>0</v>
      </c>
      <c r="J69" s="1314" t="s">
        <v>819</v>
      </c>
    </row>
    <row r="70" spans="1:10" ht="89.25" customHeight="1" x14ac:dyDescent="0.25">
      <c r="A70" s="1311" t="s">
        <v>509</v>
      </c>
      <c r="B70" s="1307" t="s">
        <v>510</v>
      </c>
      <c r="C70" s="1299" t="s">
        <v>23</v>
      </c>
      <c r="D70" s="1312">
        <v>21983.8</v>
      </c>
      <c r="E70" s="1312">
        <v>21980.2</v>
      </c>
      <c r="F70" s="609">
        <f t="shared" si="6"/>
        <v>99.983624305170181</v>
      </c>
      <c r="G70" s="1748" t="s">
        <v>2527</v>
      </c>
      <c r="H70" s="1312">
        <v>21980.2</v>
      </c>
      <c r="I70" s="609">
        <f t="shared" si="7"/>
        <v>99.983624305170181</v>
      </c>
      <c r="J70" s="1314"/>
    </row>
    <row r="71" spans="1:10" ht="89.25" customHeight="1" x14ac:dyDescent="0.25">
      <c r="A71" s="1311" t="s">
        <v>511</v>
      </c>
      <c r="B71" s="1307" t="s">
        <v>974</v>
      </c>
      <c r="C71" s="1299" t="s">
        <v>23</v>
      </c>
      <c r="D71" s="1312">
        <v>1950</v>
      </c>
      <c r="E71" s="1312">
        <v>1950</v>
      </c>
      <c r="F71" s="609">
        <f t="shared" si="6"/>
        <v>100</v>
      </c>
      <c r="G71" s="1315" t="s">
        <v>1787</v>
      </c>
      <c r="H71" s="1312">
        <v>1950</v>
      </c>
      <c r="I71" s="609">
        <f t="shared" si="7"/>
        <v>100</v>
      </c>
      <c r="J71" s="1315"/>
    </row>
    <row r="72" spans="1:10" ht="332.25" customHeight="1" x14ac:dyDescent="0.25">
      <c r="A72" s="2219" t="s">
        <v>513</v>
      </c>
      <c r="B72" s="2221" t="s">
        <v>512</v>
      </c>
      <c r="C72" s="2223" t="s">
        <v>23</v>
      </c>
      <c r="D72" s="2213">
        <v>58163.5</v>
      </c>
      <c r="E72" s="2213">
        <v>55729.8</v>
      </c>
      <c r="F72" s="2215">
        <f t="shared" si="6"/>
        <v>95.815760743421563</v>
      </c>
      <c r="G72" s="2211" t="s">
        <v>2374</v>
      </c>
      <c r="H72" s="2213">
        <v>55729.8</v>
      </c>
      <c r="I72" s="2215">
        <f t="shared" si="7"/>
        <v>95.815760743421563</v>
      </c>
      <c r="J72" s="2217"/>
    </row>
    <row r="73" spans="1:10" ht="79.5" customHeight="1" x14ac:dyDescent="0.25">
      <c r="A73" s="2220"/>
      <c r="B73" s="2222"/>
      <c r="C73" s="2224"/>
      <c r="D73" s="2214"/>
      <c r="E73" s="2214"/>
      <c r="F73" s="2216"/>
      <c r="G73" s="2212"/>
      <c r="H73" s="2214"/>
      <c r="I73" s="2216"/>
      <c r="J73" s="2218"/>
    </row>
    <row r="74" spans="1:10" ht="92.25" customHeight="1" x14ac:dyDescent="0.25">
      <c r="A74" s="1311" t="s">
        <v>645</v>
      </c>
      <c r="B74" s="1307" t="s">
        <v>514</v>
      </c>
      <c r="C74" s="1299" t="s">
        <v>23</v>
      </c>
      <c r="D74" s="746">
        <v>0</v>
      </c>
      <c r="E74" s="746">
        <v>0</v>
      </c>
      <c r="F74" s="609">
        <v>0</v>
      </c>
      <c r="G74" s="1300"/>
      <c r="H74" s="746">
        <v>0</v>
      </c>
      <c r="I74" s="609">
        <v>0</v>
      </c>
      <c r="J74" s="1300" t="s">
        <v>819</v>
      </c>
    </row>
    <row r="75" spans="1:10" ht="24.75" customHeight="1" x14ac:dyDescent="0.25">
      <c r="A75" s="2240" t="s">
        <v>647</v>
      </c>
      <c r="B75" s="2241" t="s">
        <v>515</v>
      </c>
      <c r="C75" s="1299" t="s">
        <v>18</v>
      </c>
      <c r="D75" s="746">
        <f>D76+D77</f>
        <v>5297.4</v>
      </c>
      <c r="E75" s="746">
        <f>E76+E77</f>
        <v>5224.6000000000004</v>
      </c>
      <c r="F75" s="609">
        <f t="shared" si="6"/>
        <v>98.625740929512602</v>
      </c>
      <c r="G75" s="2191" t="s">
        <v>1788</v>
      </c>
      <c r="H75" s="746">
        <f>H76+H77</f>
        <v>5224.6000000000004</v>
      </c>
      <c r="I75" s="609">
        <f t="shared" si="7"/>
        <v>98.625740929512602</v>
      </c>
      <c r="J75" s="2191"/>
    </row>
    <row r="76" spans="1:10" ht="69.75" customHeight="1" x14ac:dyDescent="0.25">
      <c r="A76" s="2240"/>
      <c r="B76" s="2241"/>
      <c r="C76" s="1299" t="s">
        <v>19</v>
      </c>
      <c r="D76" s="746">
        <v>2408</v>
      </c>
      <c r="E76" s="746">
        <v>2335.3000000000002</v>
      </c>
      <c r="F76" s="609">
        <f t="shared" si="6"/>
        <v>96.980897009966782</v>
      </c>
      <c r="G76" s="2191"/>
      <c r="H76" s="746">
        <v>2335.3000000000002</v>
      </c>
      <c r="I76" s="609">
        <f t="shared" si="7"/>
        <v>96.980897009966782</v>
      </c>
      <c r="J76" s="2191"/>
    </row>
    <row r="77" spans="1:10" ht="91.5" customHeight="1" x14ac:dyDescent="0.25">
      <c r="A77" s="2240"/>
      <c r="B77" s="2241"/>
      <c r="C77" s="1299" t="s">
        <v>23</v>
      </c>
      <c r="D77" s="746">
        <v>2889.4</v>
      </c>
      <c r="E77" s="746">
        <v>2889.3</v>
      </c>
      <c r="F77" s="609">
        <f t="shared" si="6"/>
        <v>99.996539073856169</v>
      </c>
      <c r="G77" s="2191"/>
      <c r="H77" s="746">
        <v>2889.3</v>
      </c>
      <c r="I77" s="609">
        <f t="shared" si="7"/>
        <v>99.996539073856169</v>
      </c>
      <c r="J77" s="2191"/>
    </row>
    <row r="78" spans="1:10" ht="24" customHeight="1" x14ac:dyDescent="0.25">
      <c r="A78" s="2239"/>
      <c r="B78" s="2231" t="s">
        <v>48</v>
      </c>
      <c r="C78" s="1294" t="s">
        <v>18</v>
      </c>
      <c r="D78" s="1304">
        <f>D79+D80</f>
        <v>166722.5</v>
      </c>
      <c r="E78" s="1304">
        <f>E79+E80</f>
        <v>150131.19999999998</v>
      </c>
      <c r="F78" s="1295">
        <f t="shared" si="6"/>
        <v>90.048553734498938</v>
      </c>
      <c r="G78" s="2196"/>
      <c r="H78" s="1304">
        <f>H79+H80</f>
        <v>150131.19999999998</v>
      </c>
      <c r="I78" s="1295">
        <f t="shared" si="7"/>
        <v>90.048553734498938</v>
      </c>
      <c r="J78" s="2196"/>
    </row>
    <row r="79" spans="1:10" ht="93.75" customHeight="1" x14ac:dyDescent="0.25">
      <c r="A79" s="2239"/>
      <c r="B79" s="2231"/>
      <c r="C79" s="1294" t="s">
        <v>19</v>
      </c>
      <c r="D79" s="1304">
        <f>D26+D67</f>
        <v>3757</v>
      </c>
      <c r="E79" s="1304">
        <f>E67</f>
        <v>2335.3000000000002</v>
      </c>
      <c r="F79" s="1295">
        <f t="shared" si="6"/>
        <v>62.158637210540334</v>
      </c>
      <c r="G79" s="2197"/>
      <c r="H79" s="1304">
        <f>H67</f>
        <v>2335.3000000000002</v>
      </c>
      <c r="I79" s="1295">
        <f t="shared" si="7"/>
        <v>62.158637210540334</v>
      </c>
      <c r="J79" s="2197"/>
    </row>
    <row r="80" spans="1:10" ht="96.75" customHeight="1" x14ac:dyDescent="0.25">
      <c r="A80" s="2239"/>
      <c r="B80" s="2231"/>
      <c r="C80" s="1294" t="s">
        <v>23</v>
      </c>
      <c r="D80" s="1304">
        <f>D9+D18+D27+D46+D53+D68</f>
        <v>162965.5</v>
      </c>
      <c r="E80" s="1304">
        <f>E9+E18+E25+E46+E53+E68</f>
        <v>147795.9</v>
      </c>
      <c r="F80" s="1295">
        <f t="shared" si="6"/>
        <v>90.69152673418607</v>
      </c>
      <c r="G80" s="2198"/>
      <c r="H80" s="1304">
        <f>H9+H18+H25+H46+H53+H68</f>
        <v>147795.9</v>
      </c>
      <c r="I80" s="1295">
        <f t="shared" si="7"/>
        <v>90.69152673418607</v>
      </c>
      <c r="J80" s="2198"/>
    </row>
    <row r="81" spans="1:10" ht="33" customHeight="1" x14ac:dyDescent="0.25">
      <c r="A81" s="2235" t="s">
        <v>1108</v>
      </c>
      <c r="B81" s="2235"/>
      <c r="C81" s="2235"/>
      <c r="D81" s="2235"/>
      <c r="E81" s="2235"/>
      <c r="F81" s="2235"/>
      <c r="G81" s="2235"/>
      <c r="H81" s="2235"/>
      <c r="I81" s="2235"/>
      <c r="J81" s="2235"/>
    </row>
    <row r="82" spans="1:10" ht="164.25" customHeight="1" x14ac:dyDescent="0.25">
      <c r="A82" s="1316" t="s">
        <v>10</v>
      </c>
      <c r="B82" s="1317" t="s">
        <v>665</v>
      </c>
      <c r="C82" s="1318" t="s">
        <v>23</v>
      </c>
      <c r="D82" s="1319">
        <f>D83+D84+D85+D86+D87+D89+D90+D88</f>
        <v>159</v>
      </c>
      <c r="E82" s="1319">
        <f>E83+E84+E85+E86+E87+E89+E90+E88</f>
        <v>159</v>
      </c>
      <c r="F82" s="1295">
        <f t="shared" si="6"/>
        <v>100</v>
      </c>
      <c r="G82" s="1320"/>
      <c r="H82" s="1319">
        <f>H83+H84+H85+H86+H87+H89+H90+H88</f>
        <v>159</v>
      </c>
      <c r="I82" s="1295">
        <f t="shared" si="7"/>
        <v>100</v>
      </c>
      <c r="J82" s="1320"/>
    </row>
    <row r="83" spans="1:10" ht="183" customHeight="1" x14ac:dyDescent="0.25">
      <c r="A83" s="1311" t="s">
        <v>25</v>
      </c>
      <c r="B83" s="1307" t="s">
        <v>975</v>
      </c>
      <c r="C83" s="1321" t="s">
        <v>23</v>
      </c>
      <c r="D83" s="1312">
        <v>0</v>
      </c>
      <c r="E83" s="1312">
        <v>0</v>
      </c>
      <c r="F83" s="609">
        <v>0</v>
      </c>
      <c r="G83" s="1314"/>
      <c r="H83" s="1312">
        <v>0</v>
      </c>
      <c r="I83" s="609">
        <v>0</v>
      </c>
      <c r="J83" s="1314" t="s">
        <v>819</v>
      </c>
    </row>
    <row r="84" spans="1:10" ht="110.25" customHeight="1" x14ac:dyDescent="0.25">
      <c r="A84" s="1311" t="s">
        <v>35</v>
      </c>
      <c r="B84" s="1307" t="s">
        <v>516</v>
      </c>
      <c r="C84" s="1321" t="s">
        <v>23</v>
      </c>
      <c r="D84" s="1312">
        <v>0</v>
      </c>
      <c r="E84" s="1312">
        <v>0</v>
      </c>
      <c r="F84" s="609">
        <v>0</v>
      </c>
      <c r="G84" s="1314"/>
      <c r="H84" s="1312">
        <v>0</v>
      </c>
      <c r="I84" s="609">
        <v>0</v>
      </c>
      <c r="J84" s="1314" t="s">
        <v>819</v>
      </c>
    </row>
    <row r="85" spans="1:10" ht="152.25" customHeight="1" x14ac:dyDescent="0.25">
      <c r="A85" s="1311" t="s">
        <v>36</v>
      </c>
      <c r="B85" s="1307" t="s">
        <v>517</v>
      </c>
      <c r="C85" s="1321" t="s">
        <v>23</v>
      </c>
      <c r="D85" s="1312">
        <v>0</v>
      </c>
      <c r="E85" s="1312">
        <v>0</v>
      </c>
      <c r="F85" s="609">
        <v>0</v>
      </c>
      <c r="G85" s="1749" t="s">
        <v>2574</v>
      </c>
      <c r="H85" s="1312">
        <v>0</v>
      </c>
      <c r="I85" s="609">
        <v>0</v>
      </c>
      <c r="J85" s="1314"/>
    </row>
    <row r="86" spans="1:10" ht="149.25" customHeight="1" x14ac:dyDescent="0.25">
      <c r="A86" s="1311" t="s">
        <v>62</v>
      </c>
      <c r="B86" s="1307" t="s">
        <v>518</v>
      </c>
      <c r="C86" s="1321" t="s">
        <v>23</v>
      </c>
      <c r="D86" s="1312">
        <v>0</v>
      </c>
      <c r="E86" s="1312">
        <v>0</v>
      </c>
      <c r="F86" s="609">
        <v>0</v>
      </c>
      <c r="G86" s="1749"/>
      <c r="H86" s="1312">
        <v>0</v>
      </c>
      <c r="I86" s="609">
        <v>0</v>
      </c>
      <c r="J86" s="1314" t="s">
        <v>819</v>
      </c>
    </row>
    <row r="87" spans="1:10" ht="154.5" customHeight="1" x14ac:dyDescent="0.25">
      <c r="A87" s="1311" t="s">
        <v>71</v>
      </c>
      <c r="B87" s="1307" t="s">
        <v>519</v>
      </c>
      <c r="C87" s="1321" t="s">
        <v>23</v>
      </c>
      <c r="D87" s="1312">
        <v>0</v>
      </c>
      <c r="E87" s="1312">
        <v>0</v>
      </c>
      <c r="F87" s="609">
        <v>0</v>
      </c>
      <c r="G87" s="1749" t="s">
        <v>2576</v>
      </c>
      <c r="H87" s="1312">
        <v>0</v>
      </c>
      <c r="I87" s="609">
        <v>0</v>
      </c>
      <c r="J87" s="1314"/>
    </row>
    <row r="88" spans="1:10" ht="176.25" customHeight="1" x14ac:dyDescent="0.25">
      <c r="A88" s="1311" t="s">
        <v>87</v>
      </c>
      <c r="B88" s="1307" t="s">
        <v>976</v>
      </c>
      <c r="C88" s="1321" t="s">
        <v>23</v>
      </c>
      <c r="D88" s="1312">
        <v>0</v>
      </c>
      <c r="E88" s="1312">
        <v>0</v>
      </c>
      <c r="F88" s="609">
        <v>0</v>
      </c>
      <c r="G88" s="1749" t="s">
        <v>2575</v>
      </c>
      <c r="H88" s="1312">
        <v>0</v>
      </c>
      <c r="I88" s="609">
        <v>0</v>
      </c>
      <c r="J88" s="1314"/>
    </row>
    <row r="89" spans="1:10" ht="163.5" customHeight="1" x14ac:dyDescent="0.25">
      <c r="A89" s="1311" t="s">
        <v>521</v>
      </c>
      <c r="B89" s="1307" t="s">
        <v>520</v>
      </c>
      <c r="C89" s="1321" t="s">
        <v>23</v>
      </c>
      <c r="D89" s="1312">
        <v>159</v>
      </c>
      <c r="E89" s="1312">
        <v>159</v>
      </c>
      <c r="F89" s="609">
        <f t="shared" si="6"/>
        <v>100</v>
      </c>
      <c r="G89" s="1315" t="s">
        <v>1789</v>
      </c>
      <c r="H89" s="1312">
        <v>159</v>
      </c>
      <c r="I89" s="609">
        <f t="shared" si="7"/>
        <v>100</v>
      </c>
      <c r="J89" s="1315"/>
    </row>
    <row r="90" spans="1:10" ht="128.25" customHeight="1" x14ac:dyDescent="0.25">
      <c r="A90" s="1311" t="s">
        <v>565</v>
      </c>
      <c r="B90" s="1307" t="s">
        <v>522</v>
      </c>
      <c r="C90" s="1321" t="s">
        <v>23</v>
      </c>
      <c r="D90" s="1312">
        <f>D91+D92</f>
        <v>0</v>
      </c>
      <c r="E90" s="1312">
        <f>E91+E92</f>
        <v>0</v>
      </c>
      <c r="F90" s="609">
        <v>0</v>
      </c>
      <c r="G90" s="1314"/>
      <c r="H90" s="1312">
        <f>H91+H92</f>
        <v>0</v>
      </c>
      <c r="I90" s="609">
        <v>0</v>
      </c>
      <c r="J90" s="1314"/>
    </row>
    <row r="91" spans="1:10" ht="93" customHeight="1" x14ac:dyDescent="0.25">
      <c r="A91" s="1311" t="s">
        <v>977</v>
      </c>
      <c r="B91" s="1307" t="s">
        <v>523</v>
      </c>
      <c r="C91" s="1321" t="s">
        <v>23</v>
      </c>
      <c r="D91" s="1312">
        <v>0</v>
      </c>
      <c r="E91" s="1312">
        <v>0</v>
      </c>
      <c r="F91" s="609">
        <v>0</v>
      </c>
      <c r="G91" s="1314"/>
      <c r="H91" s="1312">
        <v>0</v>
      </c>
      <c r="I91" s="609">
        <v>0</v>
      </c>
      <c r="J91" s="1314" t="s">
        <v>819</v>
      </c>
    </row>
    <row r="92" spans="1:10" ht="91.5" customHeight="1" x14ac:dyDescent="0.25">
      <c r="A92" s="1311" t="s">
        <v>978</v>
      </c>
      <c r="B92" s="1307" t="s">
        <v>524</v>
      </c>
      <c r="C92" s="1321" t="s">
        <v>23</v>
      </c>
      <c r="D92" s="1312">
        <v>0</v>
      </c>
      <c r="E92" s="1312">
        <v>0</v>
      </c>
      <c r="F92" s="609">
        <v>0</v>
      </c>
      <c r="G92" s="1314"/>
      <c r="H92" s="1312">
        <v>0</v>
      </c>
      <c r="I92" s="609">
        <v>0</v>
      </c>
      <c r="J92" s="1314" t="s">
        <v>819</v>
      </c>
    </row>
    <row r="93" spans="1:10" ht="131.25" customHeight="1" x14ac:dyDescent="0.25">
      <c r="A93" s="1316" t="s">
        <v>14</v>
      </c>
      <c r="B93" s="1317" t="s">
        <v>979</v>
      </c>
      <c r="C93" s="1318" t="s">
        <v>23</v>
      </c>
      <c r="D93" s="1319">
        <f>D94+D101</f>
        <v>5636.7000000000007</v>
      </c>
      <c r="E93" s="1319">
        <f>E94+E101</f>
        <v>5636.7000000000007</v>
      </c>
      <c r="F93" s="1295">
        <f t="shared" si="6"/>
        <v>100</v>
      </c>
      <c r="G93" s="1320"/>
      <c r="H93" s="1319">
        <f>H94+H101</f>
        <v>5636.7000000000007</v>
      </c>
      <c r="I93" s="1295">
        <f t="shared" si="7"/>
        <v>100</v>
      </c>
      <c r="J93" s="1320"/>
    </row>
    <row r="94" spans="1:10" ht="113.25" customHeight="1" x14ac:dyDescent="0.25">
      <c r="A94" s="1311" t="s">
        <v>15</v>
      </c>
      <c r="B94" s="1307" t="s">
        <v>525</v>
      </c>
      <c r="C94" s="1321" t="s">
        <v>23</v>
      </c>
      <c r="D94" s="1312">
        <f>D95+D96+D97+D98+D99+D100</f>
        <v>4369.9000000000005</v>
      </c>
      <c r="E94" s="1312">
        <f>E95+E96+E97+E98+E99+E100</f>
        <v>4369.9000000000005</v>
      </c>
      <c r="F94" s="609">
        <f t="shared" si="6"/>
        <v>100</v>
      </c>
      <c r="G94" s="1314"/>
      <c r="H94" s="1312">
        <f>H95+H96+H97+H98+H99+H100</f>
        <v>4369.9000000000005</v>
      </c>
      <c r="I94" s="609">
        <f t="shared" si="7"/>
        <v>100</v>
      </c>
      <c r="J94" s="1314"/>
    </row>
    <row r="95" spans="1:10" ht="116.25" customHeight="1" x14ac:dyDescent="0.25">
      <c r="A95" s="1311" t="s">
        <v>420</v>
      </c>
      <c r="B95" s="1307" t="s">
        <v>526</v>
      </c>
      <c r="C95" s="1321" t="s">
        <v>23</v>
      </c>
      <c r="D95" s="1312">
        <v>1312</v>
      </c>
      <c r="E95" s="1312">
        <v>1312</v>
      </c>
      <c r="F95" s="609">
        <f t="shared" si="6"/>
        <v>100</v>
      </c>
      <c r="G95" s="1313" t="s">
        <v>2364</v>
      </c>
      <c r="H95" s="1312">
        <v>1312</v>
      </c>
      <c r="I95" s="609">
        <f t="shared" si="7"/>
        <v>100</v>
      </c>
      <c r="J95" s="1314"/>
    </row>
    <row r="96" spans="1:10" ht="93.75" customHeight="1" x14ac:dyDescent="0.25">
      <c r="A96" s="1311" t="s">
        <v>421</v>
      </c>
      <c r="B96" s="1307" t="s">
        <v>527</v>
      </c>
      <c r="C96" s="1321" t="s">
        <v>23</v>
      </c>
      <c r="D96" s="1312">
        <v>53.5</v>
      </c>
      <c r="E96" s="1312">
        <v>53.5</v>
      </c>
      <c r="F96" s="609">
        <f t="shared" si="6"/>
        <v>100</v>
      </c>
      <c r="G96" s="1314" t="s">
        <v>1214</v>
      </c>
      <c r="H96" s="1312">
        <v>53.5</v>
      </c>
      <c r="I96" s="609">
        <f t="shared" si="7"/>
        <v>100</v>
      </c>
      <c r="J96" s="1314"/>
    </row>
    <row r="97" spans="1:10" ht="93" customHeight="1" x14ac:dyDescent="0.25">
      <c r="A97" s="1311" t="s">
        <v>422</v>
      </c>
      <c r="B97" s="1307" t="s">
        <v>980</v>
      </c>
      <c r="C97" s="1321" t="s">
        <v>23</v>
      </c>
      <c r="D97" s="1312">
        <v>84.4</v>
      </c>
      <c r="E97" s="1312">
        <v>84.4</v>
      </c>
      <c r="F97" s="609">
        <f t="shared" si="6"/>
        <v>100</v>
      </c>
      <c r="G97" s="1314" t="s">
        <v>1790</v>
      </c>
      <c r="H97" s="1312">
        <v>84.4</v>
      </c>
      <c r="I97" s="609">
        <f t="shared" si="7"/>
        <v>100</v>
      </c>
      <c r="J97" s="1314"/>
    </row>
    <row r="98" spans="1:10" ht="229.5" customHeight="1" x14ac:dyDescent="0.25">
      <c r="A98" s="1311" t="s">
        <v>528</v>
      </c>
      <c r="B98" s="1307" t="s">
        <v>529</v>
      </c>
      <c r="C98" s="1321" t="s">
        <v>23</v>
      </c>
      <c r="D98" s="1312">
        <v>2901.2</v>
      </c>
      <c r="E98" s="1312">
        <v>2901.2</v>
      </c>
      <c r="F98" s="609">
        <f>E98/D98*100</f>
        <v>100</v>
      </c>
      <c r="G98" s="1314" t="s">
        <v>2365</v>
      </c>
      <c r="H98" s="1312">
        <v>2901.2</v>
      </c>
      <c r="I98" s="609">
        <f>H98/D98*100</f>
        <v>100</v>
      </c>
      <c r="J98" s="1314"/>
    </row>
    <row r="99" spans="1:10" ht="92.25" customHeight="1" x14ac:dyDescent="0.25">
      <c r="A99" s="1311" t="s">
        <v>530</v>
      </c>
      <c r="B99" s="1307" t="s">
        <v>531</v>
      </c>
      <c r="C99" s="1321" t="s">
        <v>23</v>
      </c>
      <c r="D99" s="1312">
        <v>18.8</v>
      </c>
      <c r="E99" s="1312">
        <v>18.8</v>
      </c>
      <c r="F99" s="609">
        <f t="shared" si="6"/>
        <v>100</v>
      </c>
      <c r="G99" s="1314" t="s">
        <v>1791</v>
      </c>
      <c r="H99" s="1312">
        <v>18.8</v>
      </c>
      <c r="I99" s="609">
        <f t="shared" si="7"/>
        <v>100</v>
      </c>
      <c r="J99" s="1314"/>
    </row>
    <row r="100" spans="1:10" ht="75.75" customHeight="1" x14ac:dyDescent="0.25">
      <c r="A100" s="1311" t="s">
        <v>532</v>
      </c>
      <c r="B100" s="1307" t="s">
        <v>533</v>
      </c>
      <c r="C100" s="1321" t="s">
        <v>23</v>
      </c>
      <c r="D100" s="1312">
        <v>0</v>
      </c>
      <c r="E100" s="1312">
        <v>0</v>
      </c>
      <c r="F100" s="609">
        <v>0</v>
      </c>
      <c r="G100" s="1314"/>
      <c r="H100" s="1312">
        <v>0</v>
      </c>
      <c r="I100" s="609">
        <v>0</v>
      </c>
      <c r="J100" s="1314" t="s">
        <v>819</v>
      </c>
    </row>
    <row r="101" spans="1:10" ht="92.45" customHeight="1" x14ac:dyDescent="0.25">
      <c r="A101" s="1311" t="s">
        <v>28</v>
      </c>
      <c r="B101" s="1307" t="s">
        <v>534</v>
      </c>
      <c r="C101" s="1321" t="s">
        <v>23</v>
      </c>
      <c r="D101" s="1312">
        <f>D102</f>
        <v>1266.8</v>
      </c>
      <c r="E101" s="1312">
        <f>E102</f>
        <v>1266.8</v>
      </c>
      <c r="F101" s="609">
        <f t="shared" si="6"/>
        <v>100</v>
      </c>
      <c r="G101" s="1314"/>
      <c r="H101" s="1312">
        <f>H102</f>
        <v>1266.8</v>
      </c>
      <c r="I101" s="609">
        <f t="shared" si="7"/>
        <v>100</v>
      </c>
      <c r="J101" s="1314"/>
    </row>
    <row r="102" spans="1:10" ht="91.5" customHeight="1" x14ac:dyDescent="0.25">
      <c r="A102" s="1311" t="s">
        <v>535</v>
      </c>
      <c r="B102" s="1307" t="s">
        <v>536</v>
      </c>
      <c r="C102" s="1321" t="s">
        <v>23</v>
      </c>
      <c r="D102" s="1312">
        <v>1266.8</v>
      </c>
      <c r="E102" s="1312">
        <v>1266.8</v>
      </c>
      <c r="F102" s="609">
        <f t="shared" si="6"/>
        <v>100</v>
      </c>
      <c r="G102" s="1314" t="s">
        <v>1792</v>
      </c>
      <c r="H102" s="1312">
        <v>1266.8</v>
      </c>
      <c r="I102" s="609">
        <f t="shared" si="7"/>
        <v>100</v>
      </c>
      <c r="J102" s="1314"/>
    </row>
    <row r="103" spans="1:10" ht="93" customHeight="1" x14ac:dyDescent="0.25">
      <c r="A103" s="1316" t="s">
        <v>16</v>
      </c>
      <c r="B103" s="1317" t="s">
        <v>537</v>
      </c>
      <c r="C103" s="1318" t="s">
        <v>23</v>
      </c>
      <c r="D103" s="1322">
        <v>0</v>
      </c>
      <c r="E103" s="1322">
        <v>0</v>
      </c>
      <c r="F103" s="1322">
        <v>0</v>
      </c>
      <c r="G103" s="1323"/>
      <c r="H103" s="1322">
        <v>0</v>
      </c>
      <c r="I103" s="1322">
        <v>0</v>
      </c>
      <c r="J103" s="1323"/>
    </row>
    <row r="104" spans="1:10" ht="89.25" customHeight="1" x14ac:dyDescent="0.25">
      <c r="A104" s="1311" t="s">
        <v>20</v>
      </c>
      <c r="B104" s="1307" t="s">
        <v>538</v>
      </c>
      <c r="C104" s="1321" t="s">
        <v>23</v>
      </c>
      <c r="D104" s="1324">
        <v>0</v>
      </c>
      <c r="E104" s="1324">
        <v>0</v>
      </c>
      <c r="F104" s="1324">
        <v>0</v>
      </c>
      <c r="G104" s="1315"/>
      <c r="H104" s="1324">
        <v>0</v>
      </c>
      <c r="I104" s="1324">
        <v>0</v>
      </c>
      <c r="J104" s="1315"/>
    </row>
    <row r="105" spans="1:10" ht="201" customHeight="1" x14ac:dyDescent="0.25">
      <c r="A105" s="1758" t="s">
        <v>293</v>
      </c>
      <c r="B105" s="1759" t="s">
        <v>539</v>
      </c>
      <c r="C105" s="1325" t="s">
        <v>466</v>
      </c>
      <c r="D105" s="2236" t="s">
        <v>2587</v>
      </c>
      <c r="E105" s="2237"/>
      <c r="F105" s="2237"/>
      <c r="G105" s="2237"/>
      <c r="H105" s="2237"/>
      <c r="I105" s="2237"/>
      <c r="J105" s="2237"/>
    </row>
    <row r="106" spans="1:10" ht="83.25" customHeight="1" x14ac:dyDescent="0.25">
      <c r="A106" s="1755"/>
      <c r="B106" s="1756" t="s">
        <v>2583</v>
      </c>
      <c r="C106" s="1325"/>
      <c r="D106" s="2208" t="s">
        <v>2586</v>
      </c>
      <c r="E106" s="2209"/>
      <c r="F106" s="2209"/>
      <c r="G106" s="2209"/>
      <c r="H106" s="2209"/>
      <c r="I106" s="2209"/>
      <c r="J106" s="2210"/>
    </row>
    <row r="107" spans="1:10" ht="93" customHeight="1" x14ac:dyDescent="0.3">
      <c r="A107" s="1326"/>
      <c r="B107" s="1327" t="s">
        <v>75</v>
      </c>
      <c r="C107" s="1318" t="s">
        <v>23</v>
      </c>
      <c r="D107" s="1319">
        <f>D82+D93</f>
        <v>5795.7000000000007</v>
      </c>
      <c r="E107" s="1319">
        <f>E82+E93</f>
        <v>5795.7000000000007</v>
      </c>
      <c r="F107" s="1295">
        <f>E107/D107*100</f>
        <v>100</v>
      </c>
      <c r="G107" s="1328"/>
      <c r="H107" s="1319">
        <f>H82+H93</f>
        <v>5795.7000000000007</v>
      </c>
      <c r="I107" s="1295">
        <f>H107/D107*100</f>
        <v>100</v>
      </c>
      <c r="J107" s="1320"/>
    </row>
    <row r="108" spans="1:10" ht="34.5" customHeight="1" x14ac:dyDescent="0.25">
      <c r="A108" s="2235" t="s">
        <v>981</v>
      </c>
      <c r="B108" s="2238"/>
      <c r="C108" s="2238"/>
      <c r="D108" s="2238"/>
      <c r="E108" s="2238"/>
      <c r="F108" s="2238"/>
      <c r="G108" s="2238"/>
      <c r="H108" s="2238"/>
      <c r="I108" s="2238"/>
      <c r="J108" s="2238"/>
    </row>
    <row r="109" spans="1:10" ht="255.75" customHeight="1" x14ac:dyDescent="0.25">
      <c r="A109" s="1316" t="s">
        <v>10</v>
      </c>
      <c r="B109" s="1317" t="s">
        <v>982</v>
      </c>
      <c r="C109" s="1318" t="s">
        <v>23</v>
      </c>
      <c r="D109" s="1319">
        <f>D110</f>
        <v>1172.9000000000001</v>
      </c>
      <c r="E109" s="1319">
        <f>E110</f>
        <v>1075.2</v>
      </c>
      <c r="F109" s="1295">
        <f>E109/D109*100</f>
        <v>91.670219115014064</v>
      </c>
      <c r="G109" s="1320"/>
      <c r="H109" s="1319">
        <f>H110</f>
        <v>1075.2</v>
      </c>
      <c r="I109" s="1295">
        <f>H109/D109*100</f>
        <v>91.670219115014064</v>
      </c>
      <c r="J109" s="1323"/>
    </row>
    <row r="110" spans="1:10" ht="171" customHeight="1" x14ac:dyDescent="0.25">
      <c r="A110" s="1311" t="s">
        <v>25</v>
      </c>
      <c r="B110" s="1307" t="s">
        <v>540</v>
      </c>
      <c r="C110" s="1321" t="s">
        <v>23</v>
      </c>
      <c r="D110" s="1312">
        <f>D111+D112+D113</f>
        <v>1172.9000000000001</v>
      </c>
      <c r="E110" s="1312">
        <f>E111+E112+E113</f>
        <v>1075.2</v>
      </c>
      <c r="F110" s="609">
        <f>E110/D110*100</f>
        <v>91.670219115014064</v>
      </c>
      <c r="G110" s="1314"/>
      <c r="H110" s="1312">
        <f>H111+H112+H113</f>
        <v>1075.2</v>
      </c>
      <c r="I110" s="609">
        <f>H110/D110*100</f>
        <v>91.670219115014064</v>
      </c>
      <c r="J110" s="1315"/>
    </row>
    <row r="111" spans="1:10" ht="96.75" customHeight="1" x14ac:dyDescent="0.25">
      <c r="A111" s="1311" t="s">
        <v>282</v>
      </c>
      <c r="B111" s="1307" t="s">
        <v>541</v>
      </c>
      <c r="C111" s="1321" t="s">
        <v>23</v>
      </c>
      <c r="D111" s="1312">
        <v>1172.9000000000001</v>
      </c>
      <c r="E111" s="1312">
        <v>1075.2</v>
      </c>
      <c r="F111" s="609">
        <f>E111/D111*100</f>
        <v>91.670219115014064</v>
      </c>
      <c r="G111" s="1753" t="s">
        <v>2584</v>
      </c>
      <c r="H111" s="1312">
        <v>1075.2</v>
      </c>
      <c r="I111" s="609">
        <f>H111/D111*100</f>
        <v>91.670219115014064</v>
      </c>
      <c r="J111" s="1325"/>
    </row>
    <row r="112" spans="1:10" ht="72.75" customHeight="1" x14ac:dyDescent="0.25">
      <c r="A112" s="1311" t="s">
        <v>283</v>
      </c>
      <c r="B112" s="1307" t="s">
        <v>542</v>
      </c>
      <c r="C112" s="1321" t="s">
        <v>23</v>
      </c>
      <c r="D112" s="1312">
        <v>0</v>
      </c>
      <c r="E112" s="1312">
        <v>0</v>
      </c>
      <c r="F112" s="609">
        <v>0</v>
      </c>
      <c r="G112" s="2211" t="s">
        <v>2585</v>
      </c>
      <c r="H112" s="1312">
        <v>0</v>
      </c>
      <c r="I112" s="609">
        <v>0</v>
      </c>
      <c r="J112" s="2217"/>
    </row>
    <row r="113" spans="1:10" ht="96" customHeight="1" x14ac:dyDescent="0.25">
      <c r="A113" s="1311" t="s">
        <v>416</v>
      </c>
      <c r="B113" s="1307" t="s">
        <v>983</v>
      </c>
      <c r="C113" s="1321" t="s">
        <v>23</v>
      </c>
      <c r="D113" s="1312">
        <v>0</v>
      </c>
      <c r="E113" s="1312">
        <v>0</v>
      </c>
      <c r="F113" s="609">
        <v>0</v>
      </c>
      <c r="G113" s="2212"/>
      <c r="H113" s="1312">
        <v>0</v>
      </c>
      <c r="I113" s="609">
        <v>0</v>
      </c>
      <c r="J113" s="2218"/>
    </row>
    <row r="114" spans="1:10" ht="92.1" customHeight="1" x14ac:dyDescent="0.25">
      <c r="A114" s="1311"/>
      <c r="B114" s="1327" t="s">
        <v>85</v>
      </c>
      <c r="C114" s="1318" t="s">
        <v>23</v>
      </c>
      <c r="D114" s="1319">
        <f>D109</f>
        <v>1172.9000000000001</v>
      </c>
      <c r="E114" s="1319">
        <f>E109</f>
        <v>1075.2</v>
      </c>
      <c r="F114" s="1295">
        <f>E114/D114*100</f>
        <v>91.670219115014064</v>
      </c>
      <c r="G114" s="1323"/>
      <c r="H114" s="1319">
        <f>H109</f>
        <v>1075.2</v>
      </c>
      <c r="I114" s="1295">
        <f>H114/D114*100</f>
        <v>91.670219115014064</v>
      </c>
      <c r="J114" s="1320"/>
    </row>
    <row r="115" spans="1:10" ht="30" customHeight="1" x14ac:dyDescent="0.25">
      <c r="A115" s="2238" t="s">
        <v>984</v>
      </c>
      <c r="B115" s="2238"/>
      <c r="C115" s="2238"/>
      <c r="D115" s="2238"/>
      <c r="E115" s="2238"/>
      <c r="F115" s="2238"/>
      <c r="G115" s="2238"/>
      <c r="H115" s="2238"/>
      <c r="I115" s="2238"/>
      <c r="J115" s="2238"/>
    </row>
    <row r="116" spans="1:10" ht="91.35" customHeight="1" x14ac:dyDescent="0.25">
      <c r="A116" s="1316" t="s">
        <v>10</v>
      </c>
      <c r="B116" s="1317" t="s">
        <v>543</v>
      </c>
      <c r="C116" s="1318" t="s">
        <v>23</v>
      </c>
      <c r="D116" s="1319">
        <f>D117+D122+D128+D130+D131+D132+D134+D135</f>
        <v>1932.1</v>
      </c>
      <c r="E116" s="1319">
        <f>E117+E122+E128+E130+E131+E132+E134+E135</f>
        <v>1923.8999999999999</v>
      </c>
      <c r="F116" s="1295">
        <f>E116/D116*100</f>
        <v>99.575591325500739</v>
      </c>
      <c r="G116" s="1320"/>
      <c r="H116" s="1319">
        <f>H117+H122+H128+H130+H131+H132+H134+H135</f>
        <v>1923.8999999999999</v>
      </c>
      <c r="I116" s="1295">
        <f>H116/D116*100</f>
        <v>99.575591325500739</v>
      </c>
      <c r="J116" s="1323"/>
    </row>
    <row r="117" spans="1:10" ht="165" customHeight="1" x14ac:dyDescent="0.25">
      <c r="A117" s="1311" t="s">
        <v>25</v>
      </c>
      <c r="B117" s="1307" t="s">
        <v>544</v>
      </c>
      <c r="C117" s="1321" t="s">
        <v>23</v>
      </c>
      <c r="D117" s="1312">
        <f>D118+D119+D120+D121</f>
        <v>879</v>
      </c>
      <c r="E117" s="1312">
        <f>E118+E119+E120+E121</f>
        <v>879</v>
      </c>
      <c r="F117" s="609">
        <f>E117/D117*100</f>
        <v>100</v>
      </c>
      <c r="G117" s="1314" t="s">
        <v>1793</v>
      </c>
      <c r="H117" s="1312">
        <f>H118+H119+H120+H121</f>
        <v>879</v>
      </c>
      <c r="I117" s="609">
        <f>H117/D117*100</f>
        <v>100</v>
      </c>
      <c r="J117" s="1315"/>
    </row>
    <row r="118" spans="1:10" ht="122.25" customHeight="1" x14ac:dyDescent="0.25">
      <c r="A118" s="1311" t="s">
        <v>282</v>
      </c>
      <c r="B118" s="1307" t="s">
        <v>545</v>
      </c>
      <c r="C118" s="1321" t="s">
        <v>23</v>
      </c>
      <c r="D118" s="1312">
        <v>0</v>
      </c>
      <c r="E118" s="1312">
        <v>0</v>
      </c>
      <c r="F118" s="609">
        <v>0</v>
      </c>
      <c r="G118" s="1314"/>
      <c r="H118" s="1312">
        <v>0</v>
      </c>
      <c r="I118" s="609">
        <v>0</v>
      </c>
      <c r="J118" s="1315" t="s">
        <v>819</v>
      </c>
    </row>
    <row r="119" spans="1:10" ht="91.5" customHeight="1" x14ac:dyDescent="0.25">
      <c r="A119" s="1311" t="s">
        <v>283</v>
      </c>
      <c r="B119" s="1307" t="s">
        <v>546</v>
      </c>
      <c r="C119" s="1321" t="s">
        <v>23</v>
      </c>
      <c r="D119" s="1312">
        <v>877</v>
      </c>
      <c r="E119" s="1312">
        <v>877</v>
      </c>
      <c r="F119" s="609">
        <f>E119/D119*100</f>
        <v>100</v>
      </c>
      <c r="G119" s="1315" t="s">
        <v>1794</v>
      </c>
      <c r="H119" s="1312">
        <v>877</v>
      </c>
      <c r="I119" s="609">
        <f>H119/D119*100</f>
        <v>100</v>
      </c>
      <c r="J119" s="1315"/>
    </row>
    <row r="120" spans="1:10" ht="130.5" customHeight="1" x14ac:dyDescent="0.25">
      <c r="A120" s="1311" t="s">
        <v>416</v>
      </c>
      <c r="B120" s="1307" t="s">
        <v>547</v>
      </c>
      <c r="C120" s="1321" t="s">
        <v>23</v>
      </c>
      <c r="D120" s="1312">
        <v>2</v>
      </c>
      <c r="E120" s="1312">
        <v>2</v>
      </c>
      <c r="F120" s="609">
        <f>E120/D120*100</f>
        <v>100</v>
      </c>
      <c r="G120" s="1329" t="s">
        <v>1795</v>
      </c>
      <c r="H120" s="1312">
        <v>2</v>
      </c>
      <c r="I120" s="609">
        <f>H120/D120*100</f>
        <v>100</v>
      </c>
      <c r="J120" s="1315"/>
    </row>
    <row r="121" spans="1:10" ht="91.5" customHeight="1" x14ac:dyDescent="0.25">
      <c r="A121" s="1311" t="s">
        <v>417</v>
      </c>
      <c r="B121" s="1307" t="s">
        <v>548</v>
      </c>
      <c r="C121" s="1321" t="s">
        <v>23</v>
      </c>
      <c r="D121" s="1312">
        <v>0</v>
      </c>
      <c r="E121" s="1312">
        <v>0</v>
      </c>
      <c r="F121" s="609">
        <v>0</v>
      </c>
      <c r="G121" s="1314" t="s">
        <v>2528</v>
      </c>
      <c r="H121" s="1312">
        <v>0</v>
      </c>
      <c r="I121" s="609">
        <v>0</v>
      </c>
      <c r="J121" s="1315" t="s">
        <v>819</v>
      </c>
    </row>
    <row r="122" spans="1:10" ht="87.75" customHeight="1" x14ac:dyDescent="0.25">
      <c r="A122" s="1311" t="s">
        <v>35</v>
      </c>
      <c r="B122" s="1307" t="s">
        <v>549</v>
      </c>
      <c r="C122" s="1321" t="s">
        <v>23</v>
      </c>
      <c r="D122" s="1312">
        <f>D123+D124+D125+D126+D127</f>
        <v>353.09999999999997</v>
      </c>
      <c r="E122" s="1312">
        <f>E123+E124+E125+E126+E127</f>
        <v>351.09999999999997</v>
      </c>
      <c r="F122" s="609">
        <f>E122/D122*100</f>
        <v>99.433588218634952</v>
      </c>
      <c r="G122" s="1314" t="s">
        <v>1796</v>
      </c>
      <c r="H122" s="1312">
        <f>H123+H124+H125+H126+H127</f>
        <v>351.09999999999997</v>
      </c>
      <c r="I122" s="609">
        <f>H122/D122*100</f>
        <v>99.433588218634952</v>
      </c>
      <c r="J122" s="1315"/>
    </row>
    <row r="123" spans="1:10" ht="87" customHeight="1" x14ac:dyDescent="0.25">
      <c r="A123" s="1311" t="s">
        <v>285</v>
      </c>
      <c r="B123" s="1307" t="s">
        <v>550</v>
      </c>
      <c r="C123" s="1321" t="s">
        <v>23</v>
      </c>
      <c r="D123" s="1312">
        <v>33.200000000000003</v>
      </c>
      <c r="E123" s="1312">
        <v>33.200000000000003</v>
      </c>
      <c r="F123" s="609">
        <f>E123/D123*100</f>
        <v>100</v>
      </c>
      <c r="G123" s="1315" t="s">
        <v>1215</v>
      </c>
      <c r="H123" s="1312">
        <v>33.200000000000003</v>
      </c>
      <c r="I123" s="609">
        <f>H123/D123*100</f>
        <v>100</v>
      </c>
      <c r="J123" s="1315"/>
    </row>
    <row r="124" spans="1:10" ht="90" customHeight="1" x14ac:dyDescent="0.25">
      <c r="A124" s="1311" t="s">
        <v>287</v>
      </c>
      <c r="B124" s="1307" t="s">
        <v>551</v>
      </c>
      <c r="C124" s="1321" t="s">
        <v>23</v>
      </c>
      <c r="D124" s="1312">
        <v>0</v>
      </c>
      <c r="E124" s="1312">
        <v>0</v>
      </c>
      <c r="F124" s="609">
        <v>0</v>
      </c>
      <c r="G124" s="1314"/>
      <c r="H124" s="1312">
        <v>0</v>
      </c>
      <c r="I124" s="609">
        <v>0</v>
      </c>
      <c r="J124" s="1315" t="s">
        <v>819</v>
      </c>
    </row>
    <row r="125" spans="1:10" ht="145.5" customHeight="1" x14ac:dyDescent="0.25">
      <c r="A125" s="1311" t="s">
        <v>552</v>
      </c>
      <c r="B125" s="1307" t="s">
        <v>553</v>
      </c>
      <c r="C125" s="1321" t="s">
        <v>23</v>
      </c>
      <c r="D125" s="1312">
        <v>319.89999999999998</v>
      </c>
      <c r="E125" s="1312">
        <v>317.89999999999998</v>
      </c>
      <c r="F125" s="609">
        <f>E125/D125*100</f>
        <v>99.374804626445766</v>
      </c>
      <c r="G125" s="1315" t="s">
        <v>1797</v>
      </c>
      <c r="H125" s="1312">
        <v>317.89999999999998</v>
      </c>
      <c r="I125" s="609">
        <f>H125/D125*100</f>
        <v>99.374804626445766</v>
      </c>
      <c r="J125" s="1315"/>
    </row>
    <row r="126" spans="1:10" ht="93.75" customHeight="1" x14ac:dyDescent="0.25">
      <c r="A126" s="1311" t="s">
        <v>554</v>
      </c>
      <c r="B126" s="1307" t="s">
        <v>555</v>
      </c>
      <c r="C126" s="1321" t="s">
        <v>23</v>
      </c>
      <c r="D126" s="1312">
        <v>0</v>
      </c>
      <c r="E126" s="1312">
        <v>0</v>
      </c>
      <c r="F126" s="609">
        <v>0</v>
      </c>
      <c r="G126" s="1314"/>
      <c r="H126" s="1312">
        <v>0</v>
      </c>
      <c r="I126" s="609">
        <v>0</v>
      </c>
      <c r="J126" s="1315" t="s">
        <v>819</v>
      </c>
    </row>
    <row r="127" spans="1:10" ht="75.75" customHeight="1" x14ac:dyDescent="0.25">
      <c r="A127" s="1311" t="s">
        <v>556</v>
      </c>
      <c r="B127" s="1307" t="s">
        <v>557</v>
      </c>
      <c r="C127" s="1321" t="s">
        <v>23</v>
      </c>
      <c r="D127" s="1312">
        <v>0</v>
      </c>
      <c r="E127" s="1312">
        <v>0</v>
      </c>
      <c r="F127" s="609">
        <v>0</v>
      </c>
      <c r="G127" s="1314" t="s">
        <v>2589</v>
      </c>
      <c r="H127" s="1312">
        <v>0</v>
      </c>
      <c r="I127" s="609">
        <v>0</v>
      </c>
      <c r="J127" s="1315" t="s">
        <v>819</v>
      </c>
    </row>
    <row r="128" spans="1:10" ht="123" customHeight="1" x14ac:dyDescent="0.25">
      <c r="A128" s="1311" t="s">
        <v>36</v>
      </c>
      <c r="B128" s="1307" t="s">
        <v>558</v>
      </c>
      <c r="C128" s="1321" t="s">
        <v>23</v>
      </c>
      <c r="D128" s="1312">
        <f>D129</f>
        <v>500</v>
      </c>
      <c r="E128" s="1312">
        <f>E129</f>
        <v>493.8</v>
      </c>
      <c r="F128" s="609">
        <f>E128/D128*100</f>
        <v>98.76</v>
      </c>
      <c r="G128" s="1314" t="s">
        <v>1798</v>
      </c>
      <c r="H128" s="1312">
        <f>H129</f>
        <v>493.8</v>
      </c>
      <c r="I128" s="609">
        <f>H128/D128*100</f>
        <v>98.76</v>
      </c>
      <c r="J128" s="1315"/>
    </row>
    <row r="129" spans="1:10" ht="194.25" customHeight="1" x14ac:dyDescent="0.25">
      <c r="A129" s="1311" t="s">
        <v>37</v>
      </c>
      <c r="B129" s="1307" t="s">
        <v>559</v>
      </c>
      <c r="C129" s="1321" t="s">
        <v>23</v>
      </c>
      <c r="D129" s="1312">
        <v>500</v>
      </c>
      <c r="E129" s="1312">
        <v>493.8</v>
      </c>
      <c r="F129" s="609">
        <f>E129/D129*100</f>
        <v>98.76</v>
      </c>
      <c r="G129" s="1748" t="s">
        <v>2529</v>
      </c>
      <c r="H129" s="1312">
        <v>493.8</v>
      </c>
      <c r="I129" s="609">
        <f>H129/D129*100</f>
        <v>98.76</v>
      </c>
      <c r="J129" s="1315"/>
    </row>
    <row r="130" spans="1:10" ht="106.5" customHeight="1" x14ac:dyDescent="0.25">
      <c r="A130" s="1311" t="s">
        <v>62</v>
      </c>
      <c r="B130" s="1307" t="s">
        <v>560</v>
      </c>
      <c r="C130" s="1321" t="s">
        <v>23</v>
      </c>
      <c r="D130" s="1312">
        <v>0</v>
      </c>
      <c r="E130" s="1312">
        <v>0</v>
      </c>
      <c r="F130" s="609">
        <v>0</v>
      </c>
      <c r="G130" s="1314"/>
      <c r="H130" s="1312">
        <v>0</v>
      </c>
      <c r="I130" s="609">
        <v>0</v>
      </c>
      <c r="J130" s="1315" t="s">
        <v>819</v>
      </c>
    </row>
    <row r="131" spans="1:10" ht="123" customHeight="1" x14ac:dyDescent="0.25">
      <c r="A131" s="1330" t="s">
        <v>71</v>
      </c>
      <c r="B131" s="1331" t="s">
        <v>561</v>
      </c>
      <c r="C131" s="1321" t="s">
        <v>23</v>
      </c>
      <c r="D131" s="1332">
        <v>0</v>
      </c>
      <c r="E131" s="1332">
        <v>0</v>
      </c>
      <c r="F131" s="609">
        <v>0</v>
      </c>
      <c r="G131" s="1313" t="s">
        <v>2577</v>
      </c>
      <c r="H131" s="1332">
        <v>0</v>
      </c>
      <c r="I131" s="609">
        <v>0</v>
      </c>
      <c r="J131" s="1333" t="s">
        <v>819</v>
      </c>
    </row>
    <row r="132" spans="1:10" ht="132.75" customHeight="1" x14ac:dyDescent="0.25">
      <c r="A132" s="1311" t="s">
        <v>87</v>
      </c>
      <c r="B132" s="1307" t="s">
        <v>562</v>
      </c>
      <c r="C132" s="1321" t="s">
        <v>23</v>
      </c>
      <c r="D132" s="1312">
        <f>D133</f>
        <v>200</v>
      </c>
      <c r="E132" s="1312">
        <f>E133</f>
        <v>200</v>
      </c>
      <c r="F132" s="609">
        <f>E132/D132*100</f>
        <v>100</v>
      </c>
      <c r="G132" s="1314" t="s">
        <v>1799</v>
      </c>
      <c r="H132" s="1312">
        <f>H133</f>
        <v>200</v>
      </c>
      <c r="I132" s="609">
        <f>H132/D132*100</f>
        <v>100</v>
      </c>
      <c r="J132" s="1315"/>
    </row>
    <row r="133" spans="1:10" ht="93" customHeight="1" x14ac:dyDescent="0.25">
      <c r="A133" s="1311" t="s">
        <v>103</v>
      </c>
      <c r="B133" s="1307" t="s">
        <v>563</v>
      </c>
      <c r="C133" s="1321" t="s">
        <v>23</v>
      </c>
      <c r="D133" s="1312">
        <v>200</v>
      </c>
      <c r="E133" s="1312">
        <v>200</v>
      </c>
      <c r="F133" s="609">
        <f>E133/D133*100</f>
        <v>100</v>
      </c>
      <c r="G133" s="1314" t="s">
        <v>1216</v>
      </c>
      <c r="H133" s="1312">
        <v>200</v>
      </c>
      <c r="I133" s="609">
        <f>H133/D133*100</f>
        <v>100</v>
      </c>
      <c r="J133" s="1315"/>
    </row>
    <row r="134" spans="1:10" ht="92.25" customHeight="1" x14ac:dyDescent="0.25">
      <c r="A134" s="1311" t="s">
        <v>521</v>
      </c>
      <c r="B134" s="1307" t="s">
        <v>564</v>
      </c>
      <c r="C134" s="1321" t="s">
        <v>23</v>
      </c>
      <c r="D134" s="1312">
        <v>0</v>
      </c>
      <c r="E134" s="1312">
        <v>0</v>
      </c>
      <c r="F134" s="609">
        <v>0</v>
      </c>
      <c r="G134" s="1314"/>
      <c r="H134" s="1312">
        <v>0</v>
      </c>
      <c r="I134" s="609">
        <v>0</v>
      </c>
      <c r="J134" s="1315" t="s">
        <v>819</v>
      </c>
    </row>
    <row r="135" spans="1:10" ht="93" customHeight="1" x14ac:dyDescent="0.25">
      <c r="A135" s="1311" t="s">
        <v>565</v>
      </c>
      <c r="B135" s="1307" t="s">
        <v>566</v>
      </c>
      <c r="C135" s="1321" t="s">
        <v>23</v>
      </c>
      <c r="D135" s="1312">
        <v>0</v>
      </c>
      <c r="E135" s="1312">
        <v>0</v>
      </c>
      <c r="F135" s="609">
        <v>0</v>
      </c>
      <c r="G135" s="1314"/>
      <c r="H135" s="1312">
        <v>0</v>
      </c>
      <c r="I135" s="609">
        <v>0</v>
      </c>
      <c r="J135" s="1315" t="s">
        <v>819</v>
      </c>
    </row>
    <row r="136" spans="1:10" ht="90.75" customHeight="1" x14ac:dyDescent="0.3">
      <c r="A136" s="1334"/>
      <c r="B136" s="1335" t="s">
        <v>89</v>
      </c>
      <c r="C136" s="1318" t="s">
        <v>23</v>
      </c>
      <c r="D136" s="1319">
        <f>D116</f>
        <v>1932.1</v>
      </c>
      <c r="E136" s="1319">
        <f>E116</f>
        <v>1923.8999999999999</v>
      </c>
      <c r="F136" s="1295">
        <f>E136/D136*100</f>
        <v>99.575591325500739</v>
      </c>
      <c r="G136" s="1320"/>
      <c r="H136" s="1319">
        <f>H116</f>
        <v>1923.8999999999999</v>
      </c>
      <c r="I136" s="1295">
        <f>H136/D136*100</f>
        <v>99.575591325500739</v>
      </c>
      <c r="J136" s="1323"/>
    </row>
    <row r="137" spans="1:10" ht="30" customHeight="1" x14ac:dyDescent="0.25">
      <c r="A137" s="2228" t="s">
        <v>1109</v>
      </c>
      <c r="B137" s="2231"/>
      <c r="C137" s="2231"/>
      <c r="D137" s="2231"/>
      <c r="E137" s="2231"/>
      <c r="F137" s="2231"/>
      <c r="G137" s="2231"/>
      <c r="H137" s="2231"/>
      <c r="I137" s="2231"/>
      <c r="J137" s="2231"/>
    </row>
    <row r="138" spans="1:10" ht="148.5" customHeight="1" x14ac:dyDescent="0.25">
      <c r="A138" s="1316" t="s">
        <v>10</v>
      </c>
      <c r="B138" s="1317" t="s">
        <v>567</v>
      </c>
      <c r="C138" s="1318" t="s">
        <v>23</v>
      </c>
      <c r="D138" s="1319">
        <f>D139</f>
        <v>0</v>
      </c>
      <c r="E138" s="1319">
        <f>E139</f>
        <v>0</v>
      </c>
      <c r="F138" s="1295">
        <v>0</v>
      </c>
      <c r="G138" s="1320"/>
      <c r="H138" s="1319">
        <f>H139</f>
        <v>0</v>
      </c>
      <c r="I138" s="1295">
        <v>0</v>
      </c>
      <c r="J138" s="1323"/>
    </row>
    <row r="139" spans="1:10" ht="93" customHeight="1" x14ac:dyDescent="0.25">
      <c r="A139" s="1311" t="s">
        <v>25</v>
      </c>
      <c r="B139" s="1307" t="s">
        <v>1800</v>
      </c>
      <c r="C139" s="1321" t="s">
        <v>23</v>
      </c>
      <c r="D139" s="1312">
        <v>0</v>
      </c>
      <c r="E139" s="1312">
        <f>E140+E141</f>
        <v>0</v>
      </c>
      <c r="F139" s="609">
        <v>0</v>
      </c>
      <c r="G139" s="1314"/>
      <c r="H139" s="1312">
        <v>0</v>
      </c>
      <c r="I139" s="609">
        <v>0</v>
      </c>
      <c r="J139" s="1315"/>
    </row>
    <row r="140" spans="1:10" ht="90.75" customHeight="1" x14ac:dyDescent="0.25">
      <c r="A140" s="1311" t="s">
        <v>282</v>
      </c>
      <c r="B140" s="1307" t="s">
        <v>568</v>
      </c>
      <c r="C140" s="1321" t="s">
        <v>23</v>
      </c>
      <c r="D140" s="1312">
        <v>0</v>
      </c>
      <c r="E140" s="1312">
        <v>0</v>
      </c>
      <c r="F140" s="609">
        <v>0</v>
      </c>
      <c r="G140" s="1314"/>
      <c r="H140" s="1312">
        <v>0</v>
      </c>
      <c r="I140" s="609">
        <v>0</v>
      </c>
      <c r="J140" s="1315" t="s">
        <v>819</v>
      </c>
    </row>
    <row r="141" spans="1:10" ht="90.6" customHeight="1" x14ac:dyDescent="0.25">
      <c r="A141" s="1311" t="s">
        <v>283</v>
      </c>
      <c r="B141" s="1307" t="s">
        <v>569</v>
      </c>
      <c r="C141" s="1321" t="s">
        <v>23</v>
      </c>
      <c r="D141" s="1312">
        <v>0</v>
      </c>
      <c r="E141" s="1312">
        <v>0</v>
      </c>
      <c r="F141" s="609">
        <v>0</v>
      </c>
      <c r="G141" s="1314" t="s">
        <v>2580</v>
      </c>
      <c r="H141" s="1312">
        <v>0</v>
      </c>
      <c r="I141" s="609">
        <v>0</v>
      </c>
      <c r="J141" s="1315" t="s">
        <v>819</v>
      </c>
    </row>
    <row r="142" spans="1:10" ht="126.75" customHeight="1" x14ac:dyDescent="0.25">
      <c r="A142" s="1316" t="s">
        <v>14</v>
      </c>
      <c r="B142" s="1317" t="s">
        <v>570</v>
      </c>
      <c r="C142" s="1318" t="s">
        <v>23</v>
      </c>
      <c r="D142" s="1319">
        <f>D143+D144</f>
        <v>0</v>
      </c>
      <c r="E142" s="1319">
        <f>E143+E144</f>
        <v>0</v>
      </c>
      <c r="F142" s="1295">
        <v>0</v>
      </c>
      <c r="G142" s="1320"/>
      <c r="H142" s="1319">
        <f>H143+H144</f>
        <v>0</v>
      </c>
      <c r="I142" s="1295">
        <v>0</v>
      </c>
      <c r="J142" s="1323"/>
    </row>
    <row r="143" spans="1:10" ht="93" customHeight="1" x14ac:dyDescent="0.25">
      <c r="A143" s="1311" t="s">
        <v>15</v>
      </c>
      <c r="B143" s="1307" t="s">
        <v>571</v>
      </c>
      <c r="C143" s="1321" t="s">
        <v>23</v>
      </c>
      <c r="D143" s="1312">
        <v>0</v>
      </c>
      <c r="E143" s="1312">
        <v>0</v>
      </c>
      <c r="F143" s="609">
        <v>0</v>
      </c>
      <c r="G143" s="1314" t="s">
        <v>2579</v>
      </c>
      <c r="H143" s="1312">
        <v>0</v>
      </c>
      <c r="I143" s="609">
        <v>0</v>
      </c>
      <c r="J143" s="1315"/>
    </row>
    <row r="144" spans="1:10" ht="96" customHeight="1" x14ac:dyDescent="0.25">
      <c r="A144" s="1311" t="s">
        <v>28</v>
      </c>
      <c r="B144" s="1307" t="s">
        <v>572</v>
      </c>
      <c r="C144" s="1321" t="s">
        <v>23</v>
      </c>
      <c r="D144" s="1312">
        <f>D145</f>
        <v>0</v>
      </c>
      <c r="E144" s="1312">
        <f>E145</f>
        <v>0</v>
      </c>
      <c r="F144" s="609">
        <v>0</v>
      </c>
      <c r="G144" s="1314"/>
      <c r="H144" s="1312">
        <f>H145</f>
        <v>0</v>
      </c>
      <c r="I144" s="609">
        <v>0</v>
      </c>
      <c r="J144" s="1315"/>
    </row>
    <row r="145" spans="1:10" ht="118.5" customHeight="1" x14ac:dyDescent="0.25">
      <c r="A145" s="1311" t="s">
        <v>573</v>
      </c>
      <c r="B145" s="1307" t="s">
        <v>574</v>
      </c>
      <c r="C145" s="1321" t="s">
        <v>23</v>
      </c>
      <c r="D145" s="1312">
        <v>0</v>
      </c>
      <c r="E145" s="1312">
        <v>0</v>
      </c>
      <c r="F145" s="609">
        <v>0</v>
      </c>
      <c r="G145" s="1754" t="s">
        <v>2590</v>
      </c>
      <c r="H145" s="1312">
        <v>0</v>
      </c>
      <c r="I145" s="609">
        <v>0</v>
      </c>
      <c r="J145" s="1315"/>
    </row>
    <row r="146" spans="1:10" ht="124.5" customHeight="1" x14ac:dyDescent="0.25">
      <c r="A146" s="1311" t="s">
        <v>313</v>
      </c>
      <c r="B146" s="1307" t="s">
        <v>985</v>
      </c>
      <c r="C146" s="1321" t="s">
        <v>23</v>
      </c>
      <c r="D146" s="1312">
        <f>D147</f>
        <v>0</v>
      </c>
      <c r="E146" s="1312">
        <f>E147</f>
        <v>0</v>
      </c>
      <c r="F146" s="609">
        <v>0</v>
      </c>
      <c r="G146" s="1314"/>
      <c r="H146" s="1312">
        <f>H147</f>
        <v>0</v>
      </c>
      <c r="I146" s="609">
        <v>0</v>
      </c>
      <c r="J146" s="1315"/>
    </row>
    <row r="147" spans="1:10" ht="115.5" customHeight="1" x14ac:dyDescent="0.25">
      <c r="A147" s="1311" t="s">
        <v>462</v>
      </c>
      <c r="B147" s="1307" t="s">
        <v>575</v>
      </c>
      <c r="C147" s="1321" t="s">
        <v>23</v>
      </c>
      <c r="D147" s="1312">
        <v>0</v>
      </c>
      <c r="E147" s="1312">
        <v>0</v>
      </c>
      <c r="F147" s="609">
        <v>0</v>
      </c>
      <c r="G147" s="1314" t="s">
        <v>2578</v>
      </c>
      <c r="H147" s="1312">
        <v>0</v>
      </c>
      <c r="I147" s="609">
        <v>0</v>
      </c>
      <c r="J147" s="1315"/>
    </row>
    <row r="148" spans="1:10" ht="93.75" customHeight="1" x14ac:dyDescent="0.3">
      <c r="A148" s="1326"/>
      <c r="B148" s="1327" t="s">
        <v>108</v>
      </c>
      <c r="C148" s="1318" t="s">
        <v>23</v>
      </c>
      <c r="D148" s="1319">
        <f>D138+D142</f>
        <v>0</v>
      </c>
      <c r="E148" s="1319">
        <f>E138+E142</f>
        <v>0</v>
      </c>
      <c r="F148" s="1295">
        <v>0</v>
      </c>
      <c r="G148" s="1320"/>
      <c r="H148" s="1319">
        <f>H138+H142</f>
        <v>0</v>
      </c>
      <c r="I148" s="1295">
        <v>0</v>
      </c>
      <c r="J148" s="1323"/>
    </row>
    <row r="149" spans="1:10" ht="30" customHeight="1" x14ac:dyDescent="0.25">
      <c r="A149" s="2228" t="s">
        <v>576</v>
      </c>
      <c r="B149" s="2231"/>
      <c r="C149" s="2231"/>
      <c r="D149" s="2231"/>
      <c r="E149" s="2231"/>
      <c r="F149" s="2231"/>
      <c r="G149" s="2231"/>
      <c r="H149" s="2231"/>
      <c r="I149" s="2231"/>
      <c r="J149" s="2231"/>
    </row>
    <row r="150" spans="1:10" ht="93.75" customHeight="1" x14ac:dyDescent="0.25">
      <c r="A150" s="1316" t="s">
        <v>10</v>
      </c>
      <c r="B150" s="1317" t="s">
        <v>306</v>
      </c>
      <c r="C150" s="1318" t="s">
        <v>23</v>
      </c>
      <c r="D150" s="1319">
        <f>D151+D156</f>
        <v>42741.700000000004</v>
      </c>
      <c r="E150" s="1319">
        <f>E151+E156</f>
        <v>42463</v>
      </c>
      <c r="F150" s="1295">
        <f>E150/D150*100</f>
        <v>99.347943577349511</v>
      </c>
      <c r="G150" s="1320"/>
      <c r="H150" s="1319">
        <f>H151+H156</f>
        <v>42463</v>
      </c>
      <c r="I150" s="1295">
        <f>H150/D150*100</f>
        <v>99.347943577349511</v>
      </c>
      <c r="J150" s="1320"/>
    </row>
    <row r="151" spans="1:10" ht="115.5" customHeight="1" x14ac:dyDescent="0.25">
      <c r="A151" s="1311" t="s">
        <v>25</v>
      </c>
      <c r="B151" s="1307" t="s">
        <v>577</v>
      </c>
      <c r="C151" s="1321" t="s">
        <v>23</v>
      </c>
      <c r="D151" s="1312">
        <f>D152+D153</f>
        <v>42741.700000000004</v>
      </c>
      <c r="E151" s="1312">
        <f>E152+E153</f>
        <v>42463</v>
      </c>
      <c r="F151" s="609">
        <f>E151/D151*100</f>
        <v>99.347943577349511</v>
      </c>
      <c r="G151" s="1315" t="s">
        <v>1801</v>
      </c>
      <c r="H151" s="1312">
        <f>H152+H153</f>
        <v>42463</v>
      </c>
      <c r="I151" s="609">
        <f>H151/D151*100</f>
        <v>99.347943577349511</v>
      </c>
      <c r="J151" s="1315"/>
    </row>
    <row r="152" spans="1:10" ht="96.75" customHeight="1" x14ac:dyDescent="0.25">
      <c r="A152" s="1311" t="s">
        <v>282</v>
      </c>
      <c r="B152" s="1307" t="s">
        <v>578</v>
      </c>
      <c r="C152" s="1321" t="s">
        <v>23</v>
      </c>
      <c r="D152" s="1312">
        <v>41755.9</v>
      </c>
      <c r="E152" s="1312">
        <v>41481.5</v>
      </c>
      <c r="F152" s="609">
        <f>E152/D152*100</f>
        <v>99.342847358097899</v>
      </c>
      <c r="G152" s="1315" t="s">
        <v>579</v>
      </c>
      <c r="H152" s="1312">
        <v>41481.5</v>
      </c>
      <c r="I152" s="609">
        <f>H152/D152*100</f>
        <v>99.342847358097899</v>
      </c>
      <c r="J152" s="1315"/>
    </row>
    <row r="153" spans="1:10" ht="280.5" customHeight="1" x14ac:dyDescent="0.25">
      <c r="A153" s="2229" t="s">
        <v>283</v>
      </c>
      <c r="B153" s="2221" t="s">
        <v>580</v>
      </c>
      <c r="C153" s="2225" t="s">
        <v>23</v>
      </c>
      <c r="D153" s="2213">
        <v>985.8</v>
      </c>
      <c r="E153" s="2213">
        <v>981.5</v>
      </c>
      <c r="F153" s="2215">
        <f>E153/D153*100</f>
        <v>99.563806045851095</v>
      </c>
      <c r="G153" s="2225" t="s">
        <v>2591</v>
      </c>
      <c r="H153" s="2213">
        <v>981.5</v>
      </c>
      <c r="I153" s="2215">
        <f>H153/D153*100</f>
        <v>99.563806045851095</v>
      </c>
      <c r="J153" s="2217"/>
    </row>
    <row r="154" spans="1:10" ht="66.75" customHeight="1" x14ac:dyDescent="0.25">
      <c r="A154" s="2230"/>
      <c r="B154" s="2222"/>
      <c r="C154" s="2226"/>
      <c r="D154" s="2214"/>
      <c r="E154" s="2214"/>
      <c r="F154" s="2216"/>
      <c r="G154" s="2226"/>
      <c r="H154" s="2214"/>
      <c r="I154" s="2216"/>
      <c r="J154" s="2218"/>
    </row>
    <row r="155" spans="1:10" ht="373.5" customHeight="1" x14ac:dyDescent="0.25">
      <c r="A155" s="1336"/>
      <c r="B155" s="1337" t="s">
        <v>2375</v>
      </c>
      <c r="C155" s="1325"/>
      <c r="D155" s="1605"/>
      <c r="E155" s="1605"/>
      <c r="F155" s="1606"/>
      <c r="G155" s="1325" t="s">
        <v>2588</v>
      </c>
      <c r="H155" s="1605"/>
      <c r="I155" s="1606"/>
      <c r="J155" s="1325"/>
    </row>
    <row r="156" spans="1:10" ht="96" customHeight="1" x14ac:dyDescent="0.25">
      <c r="A156" s="1311" t="s">
        <v>35</v>
      </c>
      <c r="B156" s="1307" t="s">
        <v>581</v>
      </c>
      <c r="C156" s="1321" t="s">
        <v>23</v>
      </c>
      <c r="D156" s="1312">
        <v>0</v>
      </c>
      <c r="E156" s="1312">
        <v>0</v>
      </c>
      <c r="F156" s="609">
        <v>0</v>
      </c>
      <c r="G156" s="1315"/>
      <c r="H156" s="1312">
        <v>0</v>
      </c>
      <c r="I156" s="609">
        <v>0</v>
      </c>
      <c r="J156" s="1315" t="s">
        <v>819</v>
      </c>
    </row>
    <row r="157" spans="1:10" ht="91.5" customHeight="1" x14ac:dyDescent="0.3">
      <c r="A157" s="1602"/>
      <c r="B157" s="1603" t="s">
        <v>582</v>
      </c>
      <c r="C157" s="1318" t="s">
        <v>23</v>
      </c>
      <c r="D157" s="1319">
        <f>D150</f>
        <v>42741.700000000004</v>
      </c>
      <c r="E157" s="1319">
        <f>E150</f>
        <v>42463</v>
      </c>
      <c r="F157" s="1295">
        <f>E157/D157*100</f>
        <v>99.347943577349511</v>
      </c>
      <c r="G157" s="1323"/>
      <c r="H157" s="1319">
        <f>H150</f>
        <v>42463</v>
      </c>
      <c r="I157" s="1295">
        <f>H157/D157*100</f>
        <v>99.347943577349511</v>
      </c>
      <c r="J157" s="1323"/>
    </row>
    <row r="158" spans="1:10" ht="24.75" customHeight="1" x14ac:dyDescent="0.25">
      <c r="A158" s="2227"/>
      <c r="B158" s="2228" t="s">
        <v>86</v>
      </c>
      <c r="C158" s="1318" t="s">
        <v>18</v>
      </c>
      <c r="D158" s="1319">
        <f>D159+D160</f>
        <v>218364.90000000002</v>
      </c>
      <c r="E158" s="1319">
        <f>E159+E160</f>
        <v>201389</v>
      </c>
      <c r="F158" s="1295">
        <f>E158/D158*100</f>
        <v>92.22590260614227</v>
      </c>
      <c r="G158" s="1323"/>
      <c r="H158" s="1319">
        <f>H159+H160</f>
        <v>201389</v>
      </c>
      <c r="I158" s="1295">
        <f>H158/D158*100</f>
        <v>92.22590260614227</v>
      </c>
      <c r="J158" s="1323"/>
    </row>
    <row r="159" spans="1:10" ht="90" customHeight="1" x14ac:dyDescent="0.25">
      <c r="A159" s="2227"/>
      <c r="B159" s="2228"/>
      <c r="C159" s="1318" t="s">
        <v>19</v>
      </c>
      <c r="D159" s="1319">
        <f>D79</f>
        <v>3757</v>
      </c>
      <c r="E159" s="1319">
        <f>E79</f>
        <v>2335.3000000000002</v>
      </c>
      <c r="F159" s="1295">
        <f>E159/D159*100</f>
        <v>62.158637210540334</v>
      </c>
      <c r="G159" s="1323"/>
      <c r="H159" s="1319">
        <f>H79</f>
        <v>2335.3000000000002</v>
      </c>
      <c r="I159" s="1295">
        <f>H159/D159*100</f>
        <v>62.158637210540334</v>
      </c>
      <c r="J159" s="1323"/>
    </row>
    <row r="160" spans="1:10" ht="93.75" customHeight="1" x14ac:dyDescent="0.25">
      <c r="A160" s="2227"/>
      <c r="B160" s="2228"/>
      <c r="C160" s="1318" t="s">
        <v>23</v>
      </c>
      <c r="D160" s="1322">
        <f>D80+D107+D114+D136+D148+D157</f>
        <v>214607.90000000002</v>
      </c>
      <c r="E160" s="1322">
        <f>E80+E107+E114+E136+E148+E157</f>
        <v>199053.7</v>
      </c>
      <c r="F160" s="1295">
        <f>E160/D160*100</f>
        <v>92.752270536173171</v>
      </c>
      <c r="G160" s="1323"/>
      <c r="H160" s="1322">
        <f>H80+H107+H114+H136+H148+H157</f>
        <v>199053.7</v>
      </c>
      <c r="I160" s="1295">
        <f>H160/D160*100</f>
        <v>92.752270536173171</v>
      </c>
      <c r="J160" s="1323"/>
    </row>
  </sheetData>
  <mergeCells count="72">
    <mergeCell ref="A137:J137"/>
    <mergeCell ref="A149:J149"/>
    <mergeCell ref="B42:B44"/>
    <mergeCell ref="G78:G80"/>
    <mergeCell ref="J78:J80"/>
    <mergeCell ref="B78:B80"/>
    <mergeCell ref="A81:J81"/>
    <mergeCell ref="D105:J105"/>
    <mergeCell ref="A108:J108"/>
    <mergeCell ref="A115:J115"/>
    <mergeCell ref="A78:A80"/>
    <mergeCell ref="A75:A77"/>
    <mergeCell ref="B75:B77"/>
    <mergeCell ref="G75:G77"/>
    <mergeCell ref="J75:J77"/>
    <mergeCell ref="F72:F73"/>
    <mergeCell ref="A158:A160"/>
    <mergeCell ref="B158:B160"/>
    <mergeCell ref="A153:A154"/>
    <mergeCell ref="B153:B154"/>
    <mergeCell ref="C153:C154"/>
    <mergeCell ref="I153:I154"/>
    <mergeCell ref="J153:J154"/>
    <mergeCell ref="D153:D154"/>
    <mergeCell ref="E153:E154"/>
    <mergeCell ref="F153:F154"/>
    <mergeCell ref="G153:G154"/>
    <mergeCell ref="H153:H154"/>
    <mergeCell ref="D106:J106"/>
    <mergeCell ref="G112:G113"/>
    <mergeCell ref="A66:A68"/>
    <mergeCell ref="B66:B68"/>
    <mergeCell ref="G66:G68"/>
    <mergeCell ref="J66:J68"/>
    <mergeCell ref="G72:G73"/>
    <mergeCell ref="H72:H73"/>
    <mergeCell ref="I72:I73"/>
    <mergeCell ref="J72:J73"/>
    <mergeCell ref="A72:A73"/>
    <mergeCell ref="B72:B73"/>
    <mergeCell ref="C72:C73"/>
    <mergeCell ref="D72:D73"/>
    <mergeCell ref="E72:E73"/>
    <mergeCell ref="J112:J113"/>
    <mergeCell ref="D56:J56"/>
    <mergeCell ref="D52:J52"/>
    <mergeCell ref="D57:J57"/>
    <mergeCell ref="D58:J58"/>
    <mergeCell ref="D59:J59"/>
    <mergeCell ref="D35:J35"/>
    <mergeCell ref="D36:J36"/>
    <mergeCell ref="A42:A44"/>
    <mergeCell ref="G42:G44"/>
    <mergeCell ref="J42:J44"/>
    <mergeCell ref="D37:J37"/>
    <mergeCell ref="D38:J38"/>
    <mergeCell ref="D39:J39"/>
    <mergeCell ref="D34:J34"/>
    <mergeCell ref="D32:J32"/>
    <mergeCell ref="D33:J33"/>
    <mergeCell ref="D30:J30"/>
    <mergeCell ref="A2:J2"/>
    <mergeCell ref="A3:J3"/>
    <mergeCell ref="A4:J4"/>
    <mergeCell ref="A8:J8"/>
    <mergeCell ref="C11:J11"/>
    <mergeCell ref="D24:J24"/>
    <mergeCell ref="A25:A27"/>
    <mergeCell ref="B25:B27"/>
    <mergeCell ref="G25:G27"/>
    <mergeCell ref="J25:J27"/>
    <mergeCell ref="D29:J29"/>
  </mergeCells>
  <pageMargins left="0.78740157480314965" right="0.39370078740157483" top="0.78740157480314965" bottom="0.78740157480314965" header="0.51181102362204722" footer="0.39370078740157483"/>
  <pageSetup paperSize="9" scale="62" firstPageNumber="114" orientation="landscape" useFirstPageNumber="1" r:id="rId1"/>
  <headerFooter>
    <oddFooter>&amp;R&amp;"Times New Roman,обычный"&amp;14&amp;P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7030A0"/>
  </sheetPr>
  <dimension ref="A1:K38"/>
  <sheetViews>
    <sheetView zoomScale="50" zoomScaleNormal="50" workbookViewId="0">
      <selection activeCell="A36" sqref="A36:G36"/>
    </sheetView>
  </sheetViews>
  <sheetFormatPr defaultRowHeight="15" x14ac:dyDescent="0.25"/>
  <cols>
    <col min="1" max="1" width="5.7109375" style="286" customWidth="1"/>
    <col min="2" max="2" width="77.7109375" style="286" customWidth="1"/>
    <col min="3" max="3" width="11.7109375" style="286" customWidth="1"/>
    <col min="4" max="6" width="15.7109375" style="286" customWidth="1"/>
    <col min="7" max="7" width="73.7109375" style="286" customWidth="1"/>
    <col min="8" max="8" width="9.140625" style="287"/>
    <col min="9" max="9" width="12.140625" style="287" bestFit="1" customWidth="1"/>
    <col min="10" max="10" width="12.28515625" style="287" customWidth="1"/>
    <col min="11" max="251" width="9.140625" style="287"/>
    <col min="252" max="252" width="7.7109375" style="287" customWidth="1"/>
    <col min="253" max="253" width="37.7109375" style="287" customWidth="1"/>
    <col min="254" max="254" width="15.7109375" style="287" customWidth="1"/>
    <col min="255" max="255" width="11.7109375" style="287" customWidth="1"/>
    <col min="256" max="258" width="15.7109375" style="287" customWidth="1"/>
    <col min="259" max="259" width="30.7109375" style="287" customWidth="1"/>
    <col min="260" max="260" width="13.7109375" style="287" customWidth="1"/>
    <col min="261" max="261" width="21.7109375" style="287" customWidth="1"/>
    <col min="262" max="263" width="15.7109375" style="287" customWidth="1"/>
    <col min="264" max="264" width="9.140625" style="287"/>
    <col min="265" max="265" width="12.140625" style="287" bestFit="1" customWidth="1"/>
    <col min="266" max="266" width="12.28515625" style="287" customWidth="1"/>
    <col min="267" max="507" width="9.140625" style="287"/>
    <col min="508" max="508" width="7.7109375" style="287" customWidth="1"/>
    <col min="509" max="509" width="37.7109375" style="287" customWidth="1"/>
    <col min="510" max="510" width="15.7109375" style="287" customWidth="1"/>
    <col min="511" max="511" width="11.7109375" style="287" customWidth="1"/>
    <col min="512" max="514" width="15.7109375" style="287" customWidth="1"/>
    <col min="515" max="515" width="30.7109375" style="287" customWidth="1"/>
    <col min="516" max="516" width="13.7109375" style="287" customWidth="1"/>
    <col min="517" max="517" width="21.7109375" style="287" customWidth="1"/>
    <col min="518" max="519" width="15.7109375" style="287" customWidth="1"/>
    <col min="520" max="520" width="9.140625" style="287"/>
    <col min="521" max="521" width="12.140625" style="287" bestFit="1" customWidth="1"/>
    <col min="522" max="522" width="12.28515625" style="287" customWidth="1"/>
    <col min="523" max="763" width="9.140625" style="287"/>
    <col min="764" max="764" width="7.7109375" style="287" customWidth="1"/>
    <col min="765" max="765" width="37.7109375" style="287" customWidth="1"/>
    <col min="766" max="766" width="15.7109375" style="287" customWidth="1"/>
    <col min="767" max="767" width="11.7109375" style="287" customWidth="1"/>
    <col min="768" max="770" width="15.7109375" style="287" customWidth="1"/>
    <col min="771" max="771" width="30.7109375" style="287" customWidth="1"/>
    <col min="772" max="772" width="13.7109375" style="287" customWidth="1"/>
    <col min="773" max="773" width="21.7109375" style="287" customWidth="1"/>
    <col min="774" max="775" width="15.7109375" style="287" customWidth="1"/>
    <col min="776" max="776" width="9.140625" style="287"/>
    <col min="777" max="777" width="12.140625" style="287" bestFit="1" customWidth="1"/>
    <col min="778" max="778" width="12.28515625" style="287" customWidth="1"/>
    <col min="779" max="1019" width="9.140625" style="287"/>
    <col min="1020" max="1020" width="7.7109375" style="287" customWidth="1"/>
    <col min="1021" max="1021" width="37.7109375" style="287" customWidth="1"/>
    <col min="1022" max="1022" width="15.7109375" style="287" customWidth="1"/>
    <col min="1023" max="1023" width="11.7109375" style="287" customWidth="1"/>
    <col min="1024" max="1026" width="15.7109375" style="287" customWidth="1"/>
    <col min="1027" max="1027" width="30.7109375" style="287" customWidth="1"/>
    <col min="1028" max="1028" width="13.7109375" style="287" customWidth="1"/>
    <col min="1029" max="1029" width="21.7109375" style="287" customWidth="1"/>
    <col min="1030" max="1031" width="15.7109375" style="287" customWidth="1"/>
    <col min="1032" max="1032" width="9.140625" style="287"/>
    <col min="1033" max="1033" width="12.140625" style="287" bestFit="1" customWidth="1"/>
    <col min="1034" max="1034" width="12.28515625" style="287" customWidth="1"/>
    <col min="1035" max="1275" width="9.140625" style="287"/>
    <col min="1276" max="1276" width="7.7109375" style="287" customWidth="1"/>
    <col min="1277" max="1277" width="37.7109375" style="287" customWidth="1"/>
    <col min="1278" max="1278" width="15.7109375" style="287" customWidth="1"/>
    <col min="1279" max="1279" width="11.7109375" style="287" customWidth="1"/>
    <col min="1280" max="1282" width="15.7109375" style="287" customWidth="1"/>
    <col min="1283" max="1283" width="30.7109375" style="287" customWidth="1"/>
    <col min="1284" max="1284" width="13.7109375" style="287" customWidth="1"/>
    <col min="1285" max="1285" width="21.7109375" style="287" customWidth="1"/>
    <col min="1286" max="1287" width="15.7109375" style="287" customWidth="1"/>
    <col min="1288" max="1288" width="9.140625" style="287"/>
    <col min="1289" max="1289" width="12.140625" style="287" bestFit="1" customWidth="1"/>
    <col min="1290" max="1290" width="12.28515625" style="287" customWidth="1"/>
    <col min="1291" max="1531" width="9.140625" style="287"/>
    <col min="1532" max="1532" width="7.7109375" style="287" customWidth="1"/>
    <col min="1533" max="1533" width="37.7109375" style="287" customWidth="1"/>
    <col min="1534" max="1534" width="15.7109375" style="287" customWidth="1"/>
    <col min="1535" max="1535" width="11.7109375" style="287" customWidth="1"/>
    <col min="1536" max="1538" width="15.7109375" style="287" customWidth="1"/>
    <col min="1539" max="1539" width="30.7109375" style="287" customWidth="1"/>
    <col min="1540" max="1540" width="13.7109375" style="287" customWidth="1"/>
    <col min="1541" max="1541" width="21.7109375" style="287" customWidth="1"/>
    <col min="1542" max="1543" width="15.7109375" style="287" customWidth="1"/>
    <col min="1544" max="1544" width="9.140625" style="287"/>
    <col min="1545" max="1545" width="12.140625" style="287" bestFit="1" customWidth="1"/>
    <col min="1546" max="1546" width="12.28515625" style="287" customWidth="1"/>
    <col min="1547" max="1787" width="9.140625" style="287"/>
    <col min="1788" max="1788" width="7.7109375" style="287" customWidth="1"/>
    <col min="1789" max="1789" width="37.7109375" style="287" customWidth="1"/>
    <col min="1790" max="1790" width="15.7109375" style="287" customWidth="1"/>
    <col min="1791" max="1791" width="11.7109375" style="287" customWidth="1"/>
    <col min="1792" max="1794" width="15.7109375" style="287" customWidth="1"/>
    <col min="1795" max="1795" width="30.7109375" style="287" customWidth="1"/>
    <col min="1796" max="1796" width="13.7109375" style="287" customWidth="1"/>
    <col min="1797" max="1797" width="21.7109375" style="287" customWidth="1"/>
    <col min="1798" max="1799" width="15.7109375" style="287" customWidth="1"/>
    <col min="1800" max="1800" width="9.140625" style="287"/>
    <col min="1801" max="1801" width="12.140625" style="287" bestFit="1" customWidth="1"/>
    <col min="1802" max="1802" width="12.28515625" style="287" customWidth="1"/>
    <col min="1803" max="2043" width="9.140625" style="287"/>
    <col min="2044" max="2044" width="7.7109375" style="287" customWidth="1"/>
    <col min="2045" max="2045" width="37.7109375" style="287" customWidth="1"/>
    <col min="2046" max="2046" width="15.7109375" style="287" customWidth="1"/>
    <col min="2047" max="2047" width="11.7109375" style="287" customWidth="1"/>
    <col min="2048" max="2050" width="15.7109375" style="287" customWidth="1"/>
    <col min="2051" max="2051" width="30.7109375" style="287" customWidth="1"/>
    <col min="2052" max="2052" width="13.7109375" style="287" customWidth="1"/>
    <col min="2053" max="2053" width="21.7109375" style="287" customWidth="1"/>
    <col min="2054" max="2055" width="15.7109375" style="287" customWidth="1"/>
    <col min="2056" max="2056" width="9.140625" style="287"/>
    <col min="2057" max="2057" width="12.140625" style="287" bestFit="1" customWidth="1"/>
    <col min="2058" max="2058" width="12.28515625" style="287" customWidth="1"/>
    <col min="2059" max="2299" width="9.140625" style="287"/>
    <col min="2300" max="2300" width="7.7109375" style="287" customWidth="1"/>
    <col min="2301" max="2301" width="37.7109375" style="287" customWidth="1"/>
    <col min="2302" max="2302" width="15.7109375" style="287" customWidth="1"/>
    <col min="2303" max="2303" width="11.7109375" style="287" customWidth="1"/>
    <col min="2304" max="2306" width="15.7109375" style="287" customWidth="1"/>
    <col min="2307" max="2307" width="30.7109375" style="287" customWidth="1"/>
    <col min="2308" max="2308" width="13.7109375" style="287" customWidth="1"/>
    <col min="2309" max="2309" width="21.7109375" style="287" customWidth="1"/>
    <col min="2310" max="2311" width="15.7109375" style="287" customWidth="1"/>
    <col min="2312" max="2312" width="9.140625" style="287"/>
    <col min="2313" max="2313" width="12.140625" style="287" bestFit="1" customWidth="1"/>
    <col min="2314" max="2314" width="12.28515625" style="287" customWidth="1"/>
    <col min="2315" max="2555" width="9.140625" style="287"/>
    <col min="2556" max="2556" width="7.7109375" style="287" customWidth="1"/>
    <col min="2557" max="2557" width="37.7109375" style="287" customWidth="1"/>
    <col min="2558" max="2558" width="15.7109375" style="287" customWidth="1"/>
    <col min="2559" max="2559" width="11.7109375" style="287" customWidth="1"/>
    <col min="2560" max="2562" width="15.7109375" style="287" customWidth="1"/>
    <col min="2563" max="2563" width="30.7109375" style="287" customWidth="1"/>
    <col min="2564" max="2564" width="13.7109375" style="287" customWidth="1"/>
    <col min="2565" max="2565" width="21.7109375" style="287" customWidth="1"/>
    <col min="2566" max="2567" width="15.7109375" style="287" customWidth="1"/>
    <col min="2568" max="2568" width="9.140625" style="287"/>
    <col min="2569" max="2569" width="12.140625" style="287" bestFit="1" customWidth="1"/>
    <col min="2570" max="2570" width="12.28515625" style="287" customWidth="1"/>
    <col min="2571" max="2811" width="9.140625" style="287"/>
    <col min="2812" max="2812" width="7.7109375" style="287" customWidth="1"/>
    <col min="2813" max="2813" width="37.7109375" style="287" customWidth="1"/>
    <col min="2814" max="2814" width="15.7109375" style="287" customWidth="1"/>
    <col min="2815" max="2815" width="11.7109375" style="287" customWidth="1"/>
    <col min="2816" max="2818" width="15.7109375" style="287" customWidth="1"/>
    <col min="2819" max="2819" width="30.7109375" style="287" customWidth="1"/>
    <col min="2820" max="2820" width="13.7109375" style="287" customWidth="1"/>
    <col min="2821" max="2821" width="21.7109375" style="287" customWidth="1"/>
    <col min="2822" max="2823" width="15.7109375" style="287" customWidth="1"/>
    <col min="2824" max="2824" width="9.140625" style="287"/>
    <col min="2825" max="2825" width="12.140625" style="287" bestFit="1" customWidth="1"/>
    <col min="2826" max="2826" width="12.28515625" style="287" customWidth="1"/>
    <col min="2827" max="3067" width="9.140625" style="287"/>
    <col min="3068" max="3068" width="7.7109375" style="287" customWidth="1"/>
    <col min="3069" max="3069" width="37.7109375" style="287" customWidth="1"/>
    <col min="3070" max="3070" width="15.7109375" style="287" customWidth="1"/>
    <col min="3071" max="3071" width="11.7109375" style="287" customWidth="1"/>
    <col min="3072" max="3074" width="15.7109375" style="287" customWidth="1"/>
    <col min="3075" max="3075" width="30.7109375" style="287" customWidth="1"/>
    <col min="3076" max="3076" width="13.7109375" style="287" customWidth="1"/>
    <col min="3077" max="3077" width="21.7109375" style="287" customWidth="1"/>
    <col min="3078" max="3079" width="15.7109375" style="287" customWidth="1"/>
    <col min="3080" max="3080" width="9.140625" style="287"/>
    <col min="3081" max="3081" width="12.140625" style="287" bestFit="1" customWidth="1"/>
    <col min="3082" max="3082" width="12.28515625" style="287" customWidth="1"/>
    <col min="3083" max="3323" width="9.140625" style="287"/>
    <col min="3324" max="3324" width="7.7109375" style="287" customWidth="1"/>
    <col min="3325" max="3325" width="37.7109375" style="287" customWidth="1"/>
    <col min="3326" max="3326" width="15.7109375" style="287" customWidth="1"/>
    <col min="3327" max="3327" width="11.7109375" style="287" customWidth="1"/>
    <col min="3328" max="3330" width="15.7109375" style="287" customWidth="1"/>
    <col min="3331" max="3331" width="30.7109375" style="287" customWidth="1"/>
    <col min="3332" max="3332" width="13.7109375" style="287" customWidth="1"/>
    <col min="3333" max="3333" width="21.7109375" style="287" customWidth="1"/>
    <col min="3334" max="3335" width="15.7109375" style="287" customWidth="1"/>
    <col min="3336" max="3336" width="9.140625" style="287"/>
    <col min="3337" max="3337" width="12.140625" style="287" bestFit="1" customWidth="1"/>
    <col min="3338" max="3338" width="12.28515625" style="287" customWidth="1"/>
    <col min="3339" max="3579" width="9.140625" style="287"/>
    <col min="3580" max="3580" width="7.7109375" style="287" customWidth="1"/>
    <col min="3581" max="3581" width="37.7109375" style="287" customWidth="1"/>
    <col min="3582" max="3582" width="15.7109375" style="287" customWidth="1"/>
    <col min="3583" max="3583" width="11.7109375" style="287" customWidth="1"/>
    <col min="3584" max="3586" width="15.7109375" style="287" customWidth="1"/>
    <col min="3587" max="3587" width="30.7109375" style="287" customWidth="1"/>
    <col min="3588" max="3588" width="13.7109375" style="287" customWidth="1"/>
    <col min="3589" max="3589" width="21.7109375" style="287" customWidth="1"/>
    <col min="3590" max="3591" width="15.7109375" style="287" customWidth="1"/>
    <col min="3592" max="3592" width="9.140625" style="287"/>
    <col min="3593" max="3593" width="12.140625" style="287" bestFit="1" customWidth="1"/>
    <col min="3594" max="3594" width="12.28515625" style="287" customWidth="1"/>
    <col min="3595" max="3835" width="9.140625" style="287"/>
    <col min="3836" max="3836" width="7.7109375" style="287" customWidth="1"/>
    <col min="3837" max="3837" width="37.7109375" style="287" customWidth="1"/>
    <col min="3838" max="3838" width="15.7109375" style="287" customWidth="1"/>
    <col min="3839" max="3839" width="11.7109375" style="287" customWidth="1"/>
    <col min="3840" max="3842" width="15.7109375" style="287" customWidth="1"/>
    <col min="3843" max="3843" width="30.7109375" style="287" customWidth="1"/>
    <col min="3844" max="3844" width="13.7109375" style="287" customWidth="1"/>
    <col min="3845" max="3845" width="21.7109375" style="287" customWidth="1"/>
    <col min="3846" max="3847" width="15.7109375" style="287" customWidth="1"/>
    <col min="3848" max="3848" width="9.140625" style="287"/>
    <col min="3849" max="3849" width="12.140625" style="287" bestFit="1" customWidth="1"/>
    <col min="3850" max="3850" width="12.28515625" style="287" customWidth="1"/>
    <col min="3851" max="4091" width="9.140625" style="287"/>
    <col min="4092" max="4092" width="7.7109375" style="287" customWidth="1"/>
    <col min="4093" max="4093" width="37.7109375" style="287" customWidth="1"/>
    <col min="4094" max="4094" width="15.7109375" style="287" customWidth="1"/>
    <col min="4095" max="4095" width="11.7109375" style="287" customWidth="1"/>
    <col min="4096" max="4098" width="15.7109375" style="287" customWidth="1"/>
    <col min="4099" max="4099" width="30.7109375" style="287" customWidth="1"/>
    <col min="4100" max="4100" width="13.7109375" style="287" customWidth="1"/>
    <col min="4101" max="4101" width="21.7109375" style="287" customWidth="1"/>
    <col min="4102" max="4103" width="15.7109375" style="287" customWidth="1"/>
    <col min="4104" max="4104" width="9.140625" style="287"/>
    <col min="4105" max="4105" width="12.140625" style="287" bestFit="1" customWidth="1"/>
    <col min="4106" max="4106" width="12.28515625" style="287" customWidth="1"/>
    <col min="4107" max="4347" width="9.140625" style="287"/>
    <col min="4348" max="4348" width="7.7109375" style="287" customWidth="1"/>
    <col min="4349" max="4349" width="37.7109375" style="287" customWidth="1"/>
    <col min="4350" max="4350" width="15.7109375" style="287" customWidth="1"/>
    <col min="4351" max="4351" width="11.7109375" style="287" customWidth="1"/>
    <col min="4352" max="4354" width="15.7109375" style="287" customWidth="1"/>
    <col min="4355" max="4355" width="30.7109375" style="287" customWidth="1"/>
    <col min="4356" max="4356" width="13.7109375" style="287" customWidth="1"/>
    <col min="4357" max="4357" width="21.7109375" style="287" customWidth="1"/>
    <col min="4358" max="4359" width="15.7109375" style="287" customWidth="1"/>
    <col min="4360" max="4360" width="9.140625" style="287"/>
    <col min="4361" max="4361" width="12.140625" style="287" bestFit="1" customWidth="1"/>
    <col min="4362" max="4362" width="12.28515625" style="287" customWidth="1"/>
    <col min="4363" max="4603" width="9.140625" style="287"/>
    <col min="4604" max="4604" width="7.7109375" style="287" customWidth="1"/>
    <col min="4605" max="4605" width="37.7109375" style="287" customWidth="1"/>
    <col min="4606" max="4606" width="15.7109375" style="287" customWidth="1"/>
    <col min="4607" max="4607" width="11.7109375" style="287" customWidth="1"/>
    <col min="4608" max="4610" width="15.7109375" style="287" customWidth="1"/>
    <col min="4611" max="4611" width="30.7109375" style="287" customWidth="1"/>
    <col min="4612" max="4612" width="13.7109375" style="287" customWidth="1"/>
    <col min="4613" max="4613" width="21.7109375" style="287" customWidth="1"/>
    <col min="4614" max="4615" width="15.7109375" style="287" customWidth="1"/>
    <col min="4616" max="4616" width="9.140625" style="287"/>
    <col min="4617" max="4617" width="12.140625" style="287" bestFit="1" customWidth="1"/>
    <col min="4618" max="4618" width="12.28515625" style="287" customWidth="1"/>
    <col min="4619" max="4859" width="9.140625" style="287"/>
    <col min="4860" max="4860" width="7.7109375" style="287" customWidth="1"/>
    <col min="4861" max="4861" width="37.7109375" style="287" customWidth="1"/>
    <col min="4862" max="4862" width="15.7109375" style="287" customWidth="1"/>
    <col min="4863" max="4863" width="11.7109375" style="287" customWidth="1"/>
    <col min="4864" max="4866" width="15.7109375" style="287" customWidth="1"/>
    <col min="4867" max="4867" width="30.7109375" style="287" customWidth="1"/>
    <col min="4868" max="4868" width="13.7109375" style="287" customWidth="1"/>
    <col min="4869" max="4869" width="21.7109375" style="287" customWidth="1"/>
    <col min="4870" max="4871" width="15.7109375" style="287" customWidth="1"/>
    <col min="4872" max="4872" width="9.140625" style="287"/>
    <col min="4873" max="4873" width="12.140625" style="287" bestFit="1" customWidth="1"/>
    <col min="4874" max="4874" width="12.28515625" style="287" customWidth="1"/>
    <col min="4875" max="5115" width="9.140625" style="287"/>
    <col min="5116" max="5116" width="7.7109375" style="287" customWidth="1"/>
    <col min="5117" max="5117" width="37.7109375" style="287" customWidth="1"/>
    <col min="5118" max="5118" width="15.7109375" style="287" customWidth="1"/>
    <col min="5119" max="5119" width="11.7109375" style="287" customWidth="1"/>
    <col min="5120" max="5122" width="15.7109375" style="287" customWidth="1"/>
    <col min="5123" max="5123" width="30.7109375" style="287" customWidth="1"/>
    <col min="5124" max="5124" width="13.7109375" style="287" customWidth="1"/>
    <col min="5125" max="5125" width="21.7109375" style="287" customWidth="1"/>
    <col min="5126" max="5127" width="15.7109375" style="287" customWidth="1"/>
    <col min="5128" max="5128" width="9.140625" style="287"/>
    <col min="5129" max="5129" width="12.140625" style="287" bestFit="1" customWidth="1"/>
    <col min="5130" max="5130" width="12.28515625" style="287" customWidth="1"/>
    <col min="5131" max="5371" width="9.140625" style="287"/>
    <col min="5372" max="5372" width="7.7109375" style="287" customWidth="1"/>
    <col min="5373" max="5373" width="37.7109375" style="287" customWidth="1"/>
    <col min="5374" max="5374" width="15.7109375" style="287" customWidth="1"/>
    <col min="5375" max="5375" width="11.7109375" style="287" customWidth="1"/>
    <col min="5376" max="5378" width="15.7109375" style="287" customWidth="1"/>
    <col min="5379" max="5379" width="30.7109375" style="287" customWidth="1"/>
    <col min="5380" max="5380" width="13.7109375" style="287" customWidth="1"/>
    <col min="5381" max="5381" width="21.7109375" style="287" customWidth="1"/>
    <col min="5382" max="5383" width="15.7109375" style="287" customWidth="1"/>
    <col min="5384" max="5384" width="9.140625" style="287"/>
    <col min="5385" max="5385" width="12.140625" style="287" bestFit="1" customWidth="1"/>
    <col min="5386" max="5386" width="12.28515625" style="287" customWidth="1"/>
    <col min="5387" max="5627" width="9.140625" style="287"/>
    <col min="5628" max="5628" width="7.7109375" style="287" customWidth="1"/>
    <col min="5629" max="5629" width="37.7109375" style="287" customWidth="1"/>
    <col min="5630" max="5630" width="15.7109375" style="287" customWidth="1"/>
    <col min="5631" max="5631" width="11.7109375" style="287" customWidth="1"/>
    <col min="5632" max="5634" width="15.7109375" style="287" customWidth="1"/>
    <col min="5635" max="5635" width="30.7109375" style="287" customWidth="1"/>
    <col min="5636" max="5636" width="13.7109375" style="287" customWidth="1"/>
    <col min="5637" max="5637" width="21.7109375" style="287" customWidth="1"/>
    <col min="5638" max="5639" width="15.7109375" style="287" customWidth="1"/>
    <col min="5640" max="5640" width="9.140625" style="287"/>
    <col min="5641" max="5641" width="12.140625" style="287" bestFit="1" customWidth="1"/>
    <col min="5642" max="5642" width="12.28515625" style="287" customWidth="1"/>
    <col min="5643" max="5883" width="9.140625" style="287"/>
    <col min="5884" max="5884" width="7.7109375" style="287" customWidth="1"/>
    <col min="5885" max="5885" width="37.7109375" style="287" customWidth="1"/>
    <col min="5886" max="5886" width="15.7109375" style="287" customWidth="1"/>
    <col min="5887" max="5887" width="11.7109375" style="287" customWidth="1"/>
    <col min="5888" max="5890" width="15.7109375" style="287" customWidth="1"/>
    <col min="5891" max="5891" width="30.7109375" style="287" customWidth="1"/>
    <col min="5892" max="5892" width="13.7109375" style="287" customWidth="1"/>
    <col min="5893" max="5893" width="21.7109375" style="287" customWidth="1"/>
    <col min="5894" max="5895" width="15.7109375" style="287" customWidth="1"/>
    <col min="5896" max="5896" width="9.140625" style="287"/>
    <col min="5897" max="5897" width="12.140625" style="287" bestFit="1" customWidth="1"/>
    <col min="5898" max="5898" width="12.28515625" style="287" customWidth="1"/>
    <col min="5899" max="6139" width="9.140625" style="287"/>
    <col min="6140" max="6140" width="7.7109375" style="287" customWidth="1"/>
    <col min="6141" max="6141" width="37.7109375" style="287" customWidth="1"/>
    <col min="6142" max="6142" width="15.7109375" style="287" customWidth="1"/>
    <col min="6143" max="6143" width="11.7109375" style="287" customWidth="1"/>
    <col min="6144" max="6146" width="15.7109375" style="287" customWidth="1"/>
    <col min="6147" max="6147" width="30.7109375" style="287" customWidth="1"/>
    <col min="6148" max="6148" width="13.7109375" style="287" customWidth="1"/>
    <col min="6149" max="6149" width="21.7109375" style="287" customWidth="1"/>
    <col min="6150" max="6151" width="15.7109375" style="287" customWidth="1"/>
    <col min="6152" max="6152" width="9.140625" style="287"/>
    <col min="6153" max="6153" width="12.140625" style="287" bestFit="1" customWidth="1"/>
    <col min="6154" max="6154" width="12.28515625" style="287" customWidth="1"/>
    <col min="6155" max="6395" width="9.140625" style="287"/>
    <col min="6396" max="6396" width="7.7109375" style="287" customWidth="1"/>
    <col min="6397" max="6397" width="37.7109375" style="287" customWidth="1"/>
    <col min="6398" max="6398" width="15.7109375" style="287" customWidth="1"/>
    <col min="6399" max="6399" width="11.7109375" style="287" customWidth="1"/>
    <col min="6400" max="6402" width="15.7109375" style="287" customWidth="1"/>
    <col min="6403" max="6403" width="30.7109375" style="287" customWidth="1"/>
    <col min="6404" max="6404" width="13.7109375" style="287" customWidth="1"/>
    <col min="6405" max="6405" width="21.7109375" style="287" customWidth="1"/>
    <col min="6406" max="6407" width="15.7109375" style="287" customWidth="1"/>
    <col min="6408" max="6408" width="9.140625" style="287"/>
    <col min="6409" max="6409" width="12.140625" style="287" bestFit="1" customWidth="1"/>
    <col min="6410" max="6410" width="12.28515625" style="287" customWidth="1"/>
    <col min="6411" max="6651" width="9.140625" style="287"/>
    <col min="6652" max="6652" width="7.7109375" style="287" customWidth="1"/>
    <col min="6653" max="6653" width="37.7109375" style="287" customWidth="1"/>
    <col min="6654" max="6654" width="15.7109375" style="287" customWidth="1"/>
    <col min="6655" max="6655" width="11.7109375" style="287" customWidth="1"/>
    <col min="6656" max="6658" width="15.7109375" style="287" customWidth="1"/>
    <col min="6659" max="6659" width="30.7109375" style="287" customWidth="1"/>
    <col min="6660" max="6660" width="13.7109375" style="287" customWidth="1"/>
    <col min="6661" max="6661" width="21.7109375" style="287" customWidth="1"/>
    <col min="6662" max="6663" width="15.7109375" style="287" customWidth="1"/>
    <col min="6664" max="6664" width="9.140625" style="287"/>
    <col min="6665" max="6665" width="12.140625" style="287" bestFit="1" customWidth="1"/>
    <col min="6666" max="6666" width="12.28515625" style="287" customWidth="1"/>
    <col min="6667" max="6907" width="9.140625" style="287"/>
    <col min="6908" max="6908" width="7.7109375" style="287" customWidth="1"/>
    <col min="6909" max="6909" width="37.7109375" style="287" customWidth="1"/>
    <col min="6910" max="6910" width="15.7109375" style="287" customWidth="1"/>
    <col min="6911" max="6911" width="11.7109375" style="287" customWidth="1"/>
    <col min="6912" max="6914" width="15.7109375" style="287" customWidth="1"/>
    <col min="6915" max="6915" width="30.7109375" style="287" customWidth="1"/>
    <col min="6916" max="6916" width="13.7109375" style="287" customWidth="1"/>
    <col min="6917" max="6917" width="21.7109375" style="287" customWidth="1"/>
    <col min="6918" max="6919" width="15.7109375" style="287" customWidth="1"/>
    <col min="6920" max="6920" width="9.140625" style="287"/>
    <col min="6921" max="6921" width="12.140625" style="287" bestFit="1" customWidth="1"/>
    <col min="6922" max="6922" width="12.28515625" style="287" customWidth="1"/>
    <col min="6923" max="7163" width="9.140625" style="287"/>
    <col min="7164" max="7164" width="7.7109375" style="287" customWidth="1"/>
    <col min="7165" max="7165" width="37.7109375" style="287" customWidth="1"/>
    <col min="7166" max="7166" width="15.7109375" style="287" customWidth="1"/>
    <col min="7167" max="7167" width="11.7109375" style="287" customWidth="1"/>
    <col min="7168" max="7170" width="15.7109375" style="287" customWidth="1"/>
    <col min="7171" max="7171" width="30.7109375" style="287" customWidth="1"/>
    <col min="7172" max="7172" width="13.7109375" style="287" customWidth="1"/>
    <col min="7173" max="7173" width="21.7109375" style="287" customWidth="1"/>
    <col min="7174" max="7175" width="15.7109375" style="287" customWidth="1"/>
    <col min="7176" max="7176" width="9.140625" style="287"/>
    <col min="7177" max="7177" width="12.140625" style="287" bestFit="1" customWidth="1"/>
    <col min="7178" max="7178" width="12.28515625" style="287" customWidth="1"/>
    <col min="7179" max="7419" width="9.140625" style="287"/>
    <col min="7420" max="7420" width="7.7109375" style="287" customWidth="1"/>
    <col min="7421" max="7421" width="37.7109375" style="287" customWidth="1"/>
    <col min="7422" max="7422" width="15.7109375" style="287" customWidth="1"/>
    <col min="7423" max="7423" width="11.7109375" style="287" customWidth="1"/>
    <col min="7424" max="7426" width="15.7109375" style="287" customWidth="1"/>
    <col min="7427" max="7427" width="30.7109375" style="287" customWidth="1"/>
    <col min="7428" max="7428" width="13.7109375" style="287" customWidth="1"/>
    <col min="7429" max="7429" width="21.7109375" style="287" customWidth="1"/>
    <col min="7430" max="7431" width="15.7109375" style="287" customWidth="1"/>
    <col min="7432" max="7432" width="9.140625" style="287"/>
    <col min="7433" max="7433" width="12.140625" style="287" bestFit="1" customWidth="1"/>
    <col min="7434" max="7434" width="12.28515625" style="287" customWidth="1"/>
    <col min="7435" max="7675" width="9.140625" style="287"/>
    <col min="7676" max="7676" width="7.7109375" style="287" customWidth="1"/>
    <col min="7677" max="7677" width="37.7109375" style="287" customWidth="1"/>
    <col min="7678" max="7678" width="15.7109375" style="287" customWidth="1"/>
    <col min="7679" max="7679" width="11.7109375" style="287" customWidth="1"/>
    <col min="7680" max="7682" width="15.7109375" style="287" customWidth="1"/>
    <col min="7683" max="7683" width="30.7109375" style="287" customWidth="1"/>
    <col min="7684" max="7684" width="13.7109375" style="287" customWidth="1"/>
    <col min="7685" max="7685" width="21.7109375" style="287" customWidth="1"/>
    <col min="7686" max="7687" width="15.7109375" style="287" customWidth="1"/>
    <col min="7688" max="7688" width="9.140625" style="287"/>
    <col min="7689" max="7689" width="12.140625" style="287" bestFit="1" customWidth="1"/>
    <col min="7690" max="7690" width="12.28515625" style="287" customWidth="1"/>
    <col min="7691" max="7931" width="9.140625" style="287"/>
    <col min="7932" max="7932" width="7.7109375" style="287" customWidth="1"/>
    <col min="7933" max="7933" width="37.7109375" style="287" customWidth="1"/>
    <col min="7934" max="7934" width="15.7109375" style="287" customWidth="1"/>
    <col min="7935" max="7935" width="11.7109375" style="287" customWidth="1"/>
    <col min="7936" max="7938" width="15.7109375" style="287" customWidth="1"/>
    <col min="7939" max="7939" width="30.7109375" style="287" customWidth="1"/>
    <col min="7940" max="7940" width="13.7109375" style="287" customWidth="1"/>
    <col min="7941" max="7941" width="21.7109375" style="287" customWidth="1"/>
    <col min="7942" max="7943" width="15.7109375" style="287" customWidth="1"/>
    <col min="7944" max="7944" width="9.140625" style="287"/>
    <col min="7945" max="7945" width="12.140625" style="287" bestFit="1" customWidth="1"/>
    <col min="7946" max="7946" width="12.28515625" style="287" customWidth="1"/>
    <col min="7947" max="8187" width="9.140625" style="287"/>
    <col min="8188" max="8188" width="7.7109375" style="287" customWidth="1"/>
    <col min="8189" max="8189" width="37.7109375" style="287" customWidth="1"/>
    <col min="8190" max="8190" width="15.7109375" style="287" customWidth="1"/>
    <col min="8191" max="8191" width="11.7109375" style="287" customWidth="1"/>
    <col min="8192" max="8194" width="15.7109375" style="287" customWidth="1"/>
    <col min="8195" max="8195" width="30.7109375" style="287" customWidth="1"/>
    <col min="8196" max="8196" width="13.7109375" style="287" customWidth="1"/>
    <col min="8197" max="8197" width="21.7109375" style="287" customWidth="1"/>
    <col min="8198" max="8199" width="15.7109375" style="287" customWidth="1"/>
    <col min="8200" max="8200" width="9.140625" style="287"/>
    <col min="8201" max="8201" width="12.140625" style="287" bestFit="1" customWidth="1"/>
    <col min="8202" max="8202" width="12.28515625" style="287" customWidth="1"/>
    <col min="8203" max="8443" width="9.140625" style="287"/>
    <col min="8444" max="8444" width="7.7109375" style="287" customWidth="1"/>
    <col min="8445" max="8445" width="37.7109375" style="287" customWidth="1"/>
    <col min="8446" max="8446" width="15.7109375" style="287" customWidth="1"/>
    <col min="8447" max="8447" width="11.7109375" style="287" customWidth="1"/>
    <col min="8448" max="8450" width="15.7109375" style="287" customWidth="1"/>
    <col min="8451" max="8451" width="30.7109375" style="287" customWidth="1"/>
    <col min="8452" max="8452" width="13.7109375" style="287" customWidth="1"/>
    <col min="8453" max="8453" width="21.7109375" style="287" customWidth="1"/>
    <col min="8454" max="8455" width="15.7109375" style="287" customWidth="1"/>
    <col min="8456" max="8456" width="9.140625" style="287"/>
    <col min="8457" max="8457" width="12.140625" style="287" bestFit="1" customWidth="1"/>
    <col min="8458" max="8458" width="12.28515625" style="287" customWidth="1"/>
    <col min="8459" max="8699" width="9.140625" style="287"/>
    <col min="8700" max="8700" width="7.7109375" style="287" customWidth="1"/>
    <col min="8701" max="8701" width="37.7109375" style="287" customWidth="1"/>
    <col min="8702" max="8702" width="15.7109375" style="287" customWidth="1"/>
    <col min="8703" max="8703" width="11.7109375" style="287" customWidth="1"/>
    <col min="8704" max="8706" width="15.7109375" style="287" customWidth="1"/>
    <col min="8707" max="8707" width="30.7109375" style="287" customWidth="1"/>
    <col min="8708" max="8708" width="13.7109375" style="287" customWidth="1"/>
    <col min="8709" max="8709" width="21.7109375" style="287" customWidth="1"/>
    <col min="8710" max="8711" width="15.7109375" style="287" customWidth="1"/>
    <col min="8712" max="8712" width="9.140625" style="287"/>
    <col min="8713" max="8713" width="12.140625" style="287" bestFit="1" customWidth="1"/>
    <col min="8714" max="8714" width="12.28515625" style="287" customWidth="1"/>
    <col min="8715" max="8955" width="9.140625" style="287"/>
    <col min="8956" max="8956" width="7.7109375" style="287" customWidth="1"/>
    <col min="8957" max="8957" width="37.7109375" style="287" customWidth="1"/>
    <col min="8958" max="8958" width="15.7109375" style="287" customWidth="1"/>
    <col min="8959" max="8959" width="11.7109375" style="287" customWidth="1"/>
    <col min="8960" max="8962" width="15.7109375" style="287" customWidth="1"/>
    <col min="8963" max="8963" width="30.7109375" style="287" customWidth="1"/>
    <col min="8964" max="8964" width="13.7109375" style="287" customWidth="1"/>
    <col min="8965" max="8965" width="21.7109375" style="287" customWidth="1"/>
    <col min="8966" max="8967" width="15.7109375" style="287" customWidth="1"/>
    <col min="8968" max="8968" width="9.140625" style="287"/>
    <col min="8969" max="8969" width="12.140625" style="287" bestFit="1" customWidth="1"/>
    <col min="8970" max="8970" width="12.28515625" style="287" customWidth="1"/>
    <col min="8971" max="9211" width="9.140625" style="287"/>
    <col min="9212" max="9212" width="7.7109375" style="287" customWidth="1"/>
    <col min="9213" max="9213" width="37.7109375" style="287" customWidth="1"/>
    <col min="9214" max="9214" width="15.7109375" style="287" customWidth="1"/>
    <col min="9215" max="9215" width="11.7109375" style="287" customWidth="1"/>
    <col min="9216" max="9218" width="15.7109375" style="287" customWidth="1"/>
    <col min="9219" max="9219" width="30.7109375" style="287" customWidth="1"/>
    <col min="9220" max="9220" width="13.7109375" style="287" customWidth="1"/>
    <col min="9221" max="9221" width="21.7109375" style="287" customWidth="1"/>
    <col min="9222" max="9223" width="15.7109375" style="287" customWidth="1"/>
    <col min="9224" max="9224" width="9.140625" style="287"/>
    <col min="9225" max="9225" width="12.140625" style="287" bestFit="1" customWidth="1"/>
    <col min="9226" max="9226" width="12.28515625" style="287" customWidth="1"/>
    <col min="9227" max="9467" width="9.140625" style="287"/>
    <col min="9468" max="9468" width="7.7109375" style="287" customWidth="1"/>
    <col min="9469" max="9469" width="37.7109375" style="287" customWidth="1"/>
    <col min="9470" max="9470" width="15.7109375" style="287" customWidth="1"/>
    <col min="9471" max="9471" width="11.7109375" style="287" customWidth="1"/>
    <col min="9472" max="9474" width="15.7109375" style="287" customWidth="1"/>
    <col min="9475" max="9475" width="30.7109375" style="287" customWidth="1"/>
    <col min="9476" max="9476" width="13.7109375" style="287" customWidth="1"/>
    <col min="9477" max="9477" width="21.7109375" style="287" customWidth="1"/>
    <col min="9478" max="9479" width="15.7109375" style="287" customWidth="1"/>
    <col min="9480" max="9480" width="9.140625" style="287"/>
    <col min="9481" max="9481" width="12.140625" style="287" bestFit="1" customWidth="1"/>
    <col min="9482" max="9482" width="12.28515625" style="287" customWidth="1"/>
    <col min="9483" max="9723" width="9.140625" style="287"/>
    <col min="9724" max="9724" width="7.7109375" style="287" customWidth="1"/>
    <col min="9725" max="9725" width="37.7109375" style="287" customWidth="1"/>
    <col min="9726" max="9726" width="15.7109375" style="287" customWidth="1"/>
    <col min="9727" max="9727" width="11.7109375" style="287" customWidth="1"/>
    <col min="9728" max="9730" width="15.7109375" style="287" customWidth="1"/>
    <col min="9731" max="9731" width="30.7109375" style="287" customWidth="1"/>
    <col min="9732" max="9732" width="13.7109375" style="287" customWidth="1"/>
    <col min="9733" max="9733" width="21.7109375" style="287" customWidth="1"/>
    <col min="9734" max="9735" width="15.7109375" style="287" customWidth="1"/>
    <col min="9736" max="9736" width="9.140625" style="287"/>
    <col min="9737" max="9737" width="12.140625" style="287" bestFit="1" customWidth="1"/>
    <col min="9738" max="9738" width="12.28515625" style="287" customWidth="1"/>
    <col min="9739" max="9979" width="9.140625" style="287"/>
    <col min="9980" max="9980" width="7.7109375" style="287" customWidth="1"/>
    <col min="9981" max="9981" width="37.7109375" style="287" customWidth="1"/>
    <col min="9982" max="9982" width="15.7109375" style="287" customWidth="1"/>
    <col min="9983" max="9983" width="11.7109375" style="287" customWidth="1"/>
    <col min="9984" max="9986" width="15.7109375" style="287" customWidth="1"/>
    <col min="9987" max="9987" width="30.7109375" style="287" customWidth="1"/>
    <col min="9988" max="9988" width="13.7109375" style="287" customWidth="1"/>
    <col min="9989" max="9989" width="21.7109375" style="287" customWidth="1"/>
    <col min="9990" max="9991" width="15.7109375" style="287" customWidth="1"/>
    <col min="9992" max="9992" width="9.140625" style="287"/>
    <col min="9993" max="9993" width="12.140625" style="287" bestFit="1" customWidth="1"/>
    <col min="9994" max="9994" width="12.28515625" style="287" customWidth="1"/>
    <col min="9995" max="10235" width="9.140625" style="287"/>
    <col min="10236" max="10236" width="7.7109375" style="287" customWidth="1"/>
    <col min="10237" max="10237" width="37.7109375" style="287" customWidth="1"/>
    <col min="10238" max="10238" width="15.7109375" style="287" customWidth="1"/>
    <col min="10239" max="10239" width="11.7109375" style="287" customWidth="1"/>
    <col min="10240" max="10242" width="15.7109375" style="287" customWidth="1"/>
    <col min="10243" max="10243" width="30.7109375" style="287" customWidth="1"/>
    <col min="10244" max="10244" width="13.7109375" style="287" customWidth="1"/>
    <col min="10245" max="10245" width="21.7109375" style="287" customWidth="1"/>
    <col min="10246" max="10247" width="15.7109375" style="287" customWidth="1"/>
    <col min="10248" max="10248" width="9.140625" style="287"/>
    <col min="10249" max="10249" width="12.140625" style="287" bestFit="1" customWidth="1"/>
    <col min="10250" max="10250" width="12.28515625" style="287" customWidth="1"/>
    <col min="10251" max="10491" width="9.140625" style="287"/>
    <col min="10492" max="10492" width="7.7109375" style="287" customWidth="1"/>
    <col min="10493" max="10493" width="37.7109375" style="287" customWidth="1"/>
    <col min="10494" max="10494" width="15.7109375" style="287" customWidth="1"/>
    <col min="10495" max="10495" width="11.7109375" style="287" customWidth="1"/>
    <col min="10496" max="10498" width="15.7109375" style="287" customWidth="1"/>
    <col min="10499" max="10499" width="30.7109375" style="287" customWidth="1"/>
    <col min="10500" max="10500" width="13.7109375" style="287" customWidth="1"/>
    <col min="10501" max="10501" width="21.7109375" style="287" customWidth="1"/>
    <col min="10502" max="10503" width="15.7109375" style="287" customWidth="1"/>
    <col min="10504" max="10504" width="9.140625" style="287"/>
    <col min="10505" max="10505" width="12.140625" style="287" bestFit="1" customWidth="1"/>
    <col min="10506" max="10506" width="12.28515625" style="287" customWidth="1"/>
    <col min="10507" max="10747" width="9.140625" style="287"/>
    <col min="10748" max="10748" width="7.7109375" style="287" customWidth="1"/>
    <col min="10749" max="10749" width="37.7109375" style="287" customWidth="1"/>
    <col min="10750" max="10750" width="15.7109375" style="287" customWidth="1"/>
    <col min="10751" max="10751" width="11.7109375" style="287" customWidth="1"/>
    <col min="10752" max="10754" width="15.7109375" style="287" customWidth="1"/>
    <col min="10755" max="10755" width="30.7109375" style="287" customWidth="1"/>
    <col min="10756" max="10756" width="13.7109375" style="287" customWidth="1"/>
    <col min="10757" max="10757" width="21.7109375" style="287" customWidth="1"/>
    <col min="10758" max="10759" width="15.7109375" style="287" customWidth="1"/>
    <col min="10760" max="10760" width="9.140625" style="287"/>
    <col min="10761" max="10761" width="12.140625" style="287" bestFit="1" customWidth="1"/>
    <col min="10762" max="10762" width="12.28515625" style="287" customWidth="1"/>
    <col min="10763" max="11003" width="9.140625" style="287"/>
    <col min="11004" max="11004" width="7.7109375" style="287" customWidth="1"/>
    <col min="11005" max="11005" width="37.7109375" style="287" customWidth="1"/>
    <col min="11006" max="11006" width="15.7109375" style="287" customWidth="1"/>
    <col min="11007" max="11007" width="11.7109375" style="287" customWidth="1"/>
    <col min="11008" max="11010" width="15.7109375" style="287" customWidth="1"/>
    <col min="11011" max="11011" width="30.7109375" style="287" customWidth="1"/>
    <col min="11012" max="11012" width="13.7109375" style="287" customWidth="1"/>
    <col min="11013" max="11013" width="21.7109375" style="287" customWidth="1"/>
    <col min="11014" max="11015" width="15.7109375" style="287" customWidth="1"/>
    <col min="11016" max="11016" width="9.140625" style="287"/>
    <col min="11017" max="11017" width="12.140625" style="287" bestFit="1" customWidth="1"/>
    <col min="11018" max="11018" width="12.28515625" style="287" customWidth="1"/>
    <col min="11019" max="11259" width="9.140625" style="287"/>
    <col min="11260" max="11260" width="7.7109375" style="287" customWidth="1"/>
    <col min="11261" max="11261" width="37.7109375" style="287" customWidth="1"/>
    <col min="11262" max="11262" width="15.7109375" style="287" customWidth="1"/>
    <col min="11263" max="11263" width="11.7109375" style="287" customWidth="1"/>
    <col min="11264" max="11266" width="15.7109375" style="287" customWidth="1"/>
    <col min="11267" max="11267" width="30.7109375" style="287" customWidth="1"/>
    <col min="11268" max="11268" width="13.7109375" style="287" customWidth="1"/>
    <col min="11269" max="11269" width="21.7109375" style="287" customWidth="1"/>
    <col min="11270" max="11271" width="15.7109375" style="287" customWidth="1"/>
    <col min="11272" max="11272" width="9.140625" style="287"/>
    <col min="11273" max="11273" width="12.140625" style="287" bestFit="1" customWidth="1"/>
    <col min="11274" max="11274" width="12.28515625" style="287" customWidth="1"/>
    <col min="11275" max="11515" width="9.140625" style="287"/>
    <col min="11516" max="11516" width="7.7109375" style="287" customWidth="1"/>
    <col min="11517" max="11517" width="37.7109375" style="287" customWidth="1"/>
    <col min="11518" max="11518" width="15.7109375" style="287" customWidth="1"/>
    <col min="11519" max="11519" width="11.7109375" style="287" customWidth="1"/>
    <col min="11520" max="11522" width="15.7109375" style="287" customWidth="1"/>
    <col min="11523" max="11523" width="30.7109375" style="287" customWidth="1"/>
    <col min="11524" max="11524" width="13.7109375" style="287" customWidth="1"/>
    <col min="11525" max="11525" width="21.7109375" style="287" customWidth="1"/>
    <col min="11526" max="11527" width="15.7109375" style="287" customWidth="1"/>
    <col min="11528" max="11528" width="9.140625" style="287"/>
    <col min="11529" max="11529" width="12.140625" style="287" bestFit="1" customWidth="1"/>
    <col min="11530" max="11530" width="12.28515625" style="287" customWidth="1"/>
    <col min="11531" max="11771" width="9.140625" style="287"/>
    <col min="11772" max="11772" width="7.7109375" style="287" customWidth="1"/>
    <col min="11773" max="11773" width="37.7109375" style="287" customWidth="1"/>
    <col min="11774" max="11774" width="15.7109375" style="287" customWidth="1"/>
    <col min="11775" max="11775" width="11.7109375" style="287" customWidth="1"/>
    <col min="11776" max="11778" width="15.7109375" style="287" customWidth="1"/>
    <col min="11779" max="11779" width="30.7109375" style="287" customWidth="1"/>
    <col min="11780" max="11780" width="13.7109375" style="287" customWidth="1"/>
    <col min="11781" max="11781" width="21.7109375" style="287" customWidth="1"/>
    <col min="11782" max="11783" width="15.7109375" style="287" customWidth="1"/>
    <col min="11784" max="11784" width="9.140625" style="287"/>
    <col min="11785" max="11785" width="12.140625" style="287" bestFit="1" customWidth="1"/>
    <col min="11786" max="11786" width="12.28515625" style="287" customWidth="1"/>
    <col min="11787" max="12027" width="9.140625" style="287"/>
    <col min="12028" max="12028" width="7.7109375" style="287" customWidth="1"/>
    <col min="12029" max="12029" width="37.7109375" style="287" customWidth="1"/>
    <col min="12030" max="12030" width="15.7109375" style="287" customWidth="1"/>
    <col min="12031" max="12031" width="11.7109375" style="287" customWidth="1"/>
    <col min="12032" max="12034" width="15.7109375" style="287" customWidth="1"/>
    <col min="12035" max="12035" width="30.7109375" style="287" customWidth="1"/>
    <col min="12036" max="12036" width="13.7109375" style="287" customWidth="1"/>
    <col min="12037" max="12037" width="21.7109375" style="287" customWidth="1"/>
    <col min="12038" max="12039" width="15.7109375" style="287" customWidth="1"/>
    <col min="12040" max="12040" width="9.140625" style="287"/>
    <col min="12041" max="12041" width="12.140625" style="287" bestFit="1" customWidth="1"/>
    <col min="12042" max="12042" width="12.28515625" style="287" customWidth="1"/>
    <col min="12043" max="12283" width="9.140625" style="287"/>
    <col min="12284" max="12284" width="7.7109375" style="287" customWidth="1"/>
    <col min="12285" max="12285" width="37.7109375" style="287" customWidth="1"/>
    <col min="12286" max="12286" width="15.7109375" style="287" customWidth="1"/>
    <col min="12287" max="12287" width="11.7109375" style="287" customWidth="1"/>
    <col min="12288" max="12290" width="15.7109375" style="287" customWidth="1"/>
    <col min="12291" max="12291" width="30.7109375" style="287" customWidth="1"/>
    <col min="12292" max="12292" width="13.7109375" style="287" customWidth="1"/>
    <col min="12293" max="12293" width="21.7109375" style="287" customWidth="1"/>
    <col min="12294" max="12295" width="15.7109375" style="287" customWidth="1"/>
    <col min="12296" max="12296" width="9.140625" style="287"/>
    <col min="12297" max="12297" width="12.140625" style="287" bestFit="1" customWidth="1"/>
    <col min="12298" max="12298" width="12.28515625" style="287" customWidth="1"/>
    <col min="12299" max="12539" width="9.140625" style="287"/>
    <col min="12540" max="12540" width="7.7109375" style="287" customWidth="1"/>
    <col min="12541" max="12541" width="37.7109375" style="287" customWidth="1"/>
    <col min="12542" max="12542" width="15.7109375" style="287" customWidth="1"/>
    <col min="12543" max="12543" width="11.7109375" style="287" customWidth="1"/>
    <col min="12544" max="12546" width="15.7109375" style="287" customWidth="1"/>
    <col min="12547" max="12547" width="30.7109375" style="287" customWidth="1"/>
    <col min="12548" max="12548" width="13.7109375" style="287" customWidth="1"/>
    <col min="12549" max="12549" width="21.7109375" style="287" customWidth="1"/>
    <col min="12550" max="12551" width="15.7109375" style="287" customWidth="1"/>
    <col min="12552" max="12552" width="9.140625" style="287"/>
    <col min="12553" max="12553" width="12.140625" style="287" bestFit="1" customWidth="1"/>
    <col min="12554" max="12554" width="12.28515625" style="287" customWidth="1"/>
    <col min="12555" max="12795" width="9.140625" style="287"/>
    <col min="12796" max="12796" width="7.7109375" style="287" customWidth="1"/>
    <col min="12797" max="12797" width="37.7109375" style="287" customWidth="1"/>
    <col min="12798" max="12798" width="15.7109375" style="287" customWidth="1"/>
    <col min="12799" max="12799" width="11.7109375" style="287" customWidth="1"/>
    <col min="12800" max="12802" width="15.7109375" style="287" customWidth="1"/>
    <col min="12803" max="12803" width="30.7109375" style="287" customWidth="1"/>
    <col min="12804" max="12804" width="13.7109375" style="287" customWidth="1"/>
    <col min="12805" max="12805" width="21.7109375" style="287" customWidth="1"/>
    <col min="12806" max="12807" width="15.7109375" style="287" customWidth="1"/>
    <col min="12808" max="12808" width="9.140625" style="287"/>
    <col min="12809" max="12809" width="12.140625" style="287" bestFit="1" customWidth="1"/>
    <col min="12810" max="12810" width="12.28515625" style="287" customWidth="1"/>
    <col min="12811" max="13051" width="9.140625" style="287"/>
    <col min="13052" max="13052" width="7.7109375" style="287" customWidth="1"/>
    <col min="13053" max="13053" width="37.7109375" style="287" customWidth="1"/>
    <col min="13054" max="13054" width="15.7109375" style="287" customWidth="1"/>
    <col min="13055" max="13055" width="11.7109375" style="287" customWidth="1"/>
    <col min="13056" max="13058" width="15.7109375" style="287" customWidth="1"/>
    <col min="13059" max="13059" width="30.7109375" style="287" customWidth="1"/>
    <col min="13060" max="13060" width="13.7109375" style="287" customWidth="1"/>
    <col min="13061" max="13061" width="21.7109375" style="287" customWidth="1"/>
    <col min="13062" max="13063" width="15.7109375" style="287" customWidth="1"/>
    <col min="13064" max="13064" width="9.140625" style="287"/>
    <col min="13065" max="13065" width="12.140625" style="287" bestFit="1" customWidth="1"/>
    <col min="13066" max="13066" width="12.28515625" style="287" customWidth="1"/>
    <col min="13067" max="13307" width="9.140625" style="287"/>
    <col min="13308" max="13308" width="7.7109375" style="287" customWidth="1"/>
    <col min="13309" max="13309" width="37.7109375" style="287" customWidth="1"/>
    <col min="13310" max="13310" width="15.7109375" style="287" customWidth="1"/>
    <col min="13311" max="13311" width="11.7109375" style="287" customWidth="1"/>
    <col min="13312" max="13314" width="15.7109375" style="287" customWidth="1"/>
    <col min="13315" max="13315" width="30.7109375" style="287" customWidth="1"/>
    <col min="13316" max="13316" width="13.7109375" style="287" customWidth="1"/>
    <col min="13317" max="13317" width="21.7109375" style="287" customWidth="1"/>
    <col min="13318" max="13319" width="15.7109375" style="287" customWidth="1"/>
    <col min="13320" max="13320" width="9.140625" style="287"/>
    <col min="13321" max="13321" width="12.140625" style="287" bestFit="1" customWidth="1"/>
    <col min="13322" max="13322" width="12.28515625" style="287" customWidth="1"/>
    <col min="13323" max="13563" width="9.140625" style="287"/>
    <col min="13564" max="13564" width="7.7109375" style="287" customWidth="1"/>
    <col min="13565" max="13565" width="37.7109375" style="287" customWidth="1"/>
    <col min="13566" max="13566" width="15.7109375" style="287" customWidth="1"/>
    <col min="13567" max="13567" width="11.7109375" style="287" customWidth="1"/>
    <col min="13568" max="13570" width="15.7109375" style="287" customWidth="1"/>
    <col min="13571" max="13571" width="30.7109375" style="287" customWidth="1"/>
    <col min="13572" max="13572" width="13.7109375" style="287" customWidth="1"/>
    <col min="13573" max="13573" width="21.7109375" style="287" customWidth="1"/>
    <col min="13574" max="13575" width="15.7109375" style="287" customWidth="1"/>
    <col min="13576" max="13576" width="9.140625" style="287"/>
    <col min="13577" max="13577" width="12.140625" style="287" bestFit="1" customWidth="1"/>
    <col min="13578" max="13578" width="12.28515625" style="287" customWidth="1"/>
    <col min="13579" max="13819" width="9.140625" style="287"/>
    <col min="13820" max="13820" width="7.7109375" style="287" customWidth="1"/>
    <col min="13821" max="13821" width="37.7109375" style="287" customWidth="1"/>
    <col min="13822" max="13822" width="15.7109375" style="287" customWidth="1"/>
    <col min="13823" max="13823" width="11.7109375" style="287" customWidth="1"/>
    <col min="13824" max="13826" width="15.7109375" style="287" customWidth="1"/>
    <col min="13827" max="13827" width="30.7109375" style="287" customWidth="1"/>
    <col min="13828" max="13828" width="13.7109375" style="287" customWidth="1"/>
    <col min="13829" max="13829" width="21.7109375" style="287" customWidth="1"/>
    <col min="13830" max="13831" width="15.7109375" style="287" customWidth="1"/>
    <col min="13832" max="13832" width="9.140625" style="287"/>
    <col min="13833" max="13833" width="12.140625" style="287" bestFit="1" customWidth="1"/>
    <col min="13834" max="13834" width="12.28515625" style="287" customWidth="1"/>
    <col min="13835" max="14075" width="9.140625" style="287"/>
    <col min="14076" max="14076" width="7.7109375" style="287" customWidth="1"/>
    <col min="14077" max="14077" width="37.7109375" style="287" customWidth="1"/>
    <col min="14078" max="14078" width="15.7109375" style="287" customWidth="1"/>
    <col min="14079" max="14079" width="11.7109375" style="287" customWidth="1"/>
    <col min="14080" max="14082" width="15.7109375" style="287" customWidth="1"/>
    <col min="14083" max="14083" width="30.7109375" style="287" customWidth="1"/>
    <col min="14084" max="14084" width="13.7109375" style="287" customWidth="1"/>
    <col min="14085" max="14085" width="21.7109375" style="287" customWidth="1"/>
    <col min="14086" max="14087" width="15.7109375" style="287" customWidth="1"/>
    <col min="14088" max="14088" width="9.140625" style="287"/>
    <col min="14089" max="14089" width="12.140625" style="287" bestFit="1" customWidth="1"/>
    <col min="14090" max="14090" width="12.28515625" style="287" customWidth="1"/>
    <col min="14091" max="14331" width="9.140625" style="287"/>
    <col min="14332" max="14332" width="7.7109375" style="287" customWidth="1"/>
    <col min="14333" max="14333" width="37.7109375" style="287" customWidth="1"/>
    <col min="14334" max="14334" width="15.7109375" style="287" customWidth="1"/>
    <col min="14335" max="14335" width="11.7109375" style="287" customWidth="1"/>
    <col min="14336" max="14338" width="15.7109375" style="287" customWidth="1"/>
    <col min="14339" max="14339" width="30.7109375" style="287" customWidth="1"/>
    <col min="14340" max="14340" width="13.7109375" style="287" customWidth="1"/>
    <col min="14341" max="14341" width="21.7109375" style="287" customWidth="1"/>
    <col min="14342" max="14343" width="15.7109375" style="287" customWidth="1"/>
    <col min="14344" max="14344" width="9.140625" style="287"/>
    <col min="14345" max="14345" width="12.140625" style="287" bestFit="1" customWidth="1"/>
    <col min="14346" max="14346" width="12.28515625" style="287" customWidth="1"/>
    <col min="14347" max="14587" width="9.140625" style="287"/>
    <col min="14588" max="14588" width="7.7109375" style="287" customWidth="1"/>
    <col min="14589" max="14589" width="37.7109375" style="287" customWidth="1"/>
    <col min="14590" max="14590" width="15.7109375" style="287" customWidth="1"/>
    <col min="14591" max="14591" width="11.7109375" style="287" customWidth="1"/>
    <col min="14592" max="14594" width="15.7109375" style="287" customWidth="1"/>
    <col min="14595" max="14595" width="30.7109375" style="287" customWidth="1"/>
    <col min="14596" max="14596" width="13.7109375" style="287" customWidth="1"/>
    <col min="14597" max="14597" width="21.7109375" style="287" customWidth="1"/>
    <col min="14598" max="14599" width="15.7109375" style="287" customWidth="1"/>
    <col min="14600" max="14600" width="9.140625" style="287"/>
    <col min="14601" max="14601" width="12.140625" style="287" bestFit="1" customWidth="1"/>
    <col min="14602" max="14602" width="12.28515625" style="287" customWidth="1"/>
    <col min="14603" max="14843" width="9.140625" style="287"/>
    <col min="14844" max="14844" width="7.7109375" style="287" customWidth="1"/>
    <col min="14845" max="14845" width="37.7109375" style="287" customWidth="1"/>
    <col min="14846" max="14846" width="15.7109375" style="287" customWidth="1"/>
    <col min="14847" max="14847" width="11.7109375" style="287" customWidth="1"/>
    <col min="14848" max="14850" width="15.7109375" style="287" customWidth="1"/>
    <col min="14851" max="14851" width="30.7109375" style="287" customWidth="1"/>
    <col min="14852" max="14852" width="13.7109375" style="287" customWidth="1"/>
    <col min="14853" max="14853" width="21.7109375" style="287" customWidth="1"/>
    <col min="14854" max="14855" width="15.7109375" style="287" customWidth="1"/>
    <col min="14856" max="14856" width="9.140625" style="287"/>
    <col min="14857" max="14857" width="12.140625" style="287" bestFit="1" customWidth="1"/>
    <col min="14858" max="14858" width="12.28515625" style="287" customWidth="1"/>
    <col min="14859" max="15099" width="9.140625" style="287"/>
    <col min="15100" max="15100" width="7.7109375" style="287" customWidth="1"/>
    <col min="15101" max="15101" width="37.7109375" style="287" customWidth="1"/>
    <col min="15102" max="15102" width="15.7109375" style="287" customWidth="1"/>
    <col min="15103" max="15103" width="11.7109375" style="287" customWidth="1"/>
    <col min="15104" max="15106" width="15.7109375" style="287" customWidth="1"/>
    <col min="15107" max="15107" width="30.7109375" style="287" customWidth="1"/>
    <col min="15108" max="15108" width="13.7109375" style="287" customWidth="1"/>
    <col min="15109" max="15109" width="21.7109375" style="287" customWidth="1"/>
    <col min="15110" max="15111" width="15.7109375" style="287" customWidth="1"/>
    <col min="15112" max="15112" width="9.140625" style="287"/>
    <col min="15113" max="15113" width="12.140625" style="287" bestFit="1" customWidth="1"/>
    <col min="15114" max="15114" width="12.28515625" style="287" customWidth="1"/>
    <col min="15115" max="15355" width="9.140625" style="287"/>
    <col min="15356" max="15356" width="7.7109375" style="287" customWidth="1"/>
    <col min="15357" max="15357" width="37.7109375" style="287" customWidth="1"/>
    <col min="15358" max="15358" width="15.7109375" style="287" customWidth="1"/>
    <col min="15359" max="15359" width="11.7109375" style="287" customWidth="1"/>
    <col min="15360" max="15362" width="15.7109375" style="287" customWidth="1"/>
    <col min="15363" max="15363" width="30.7109375" style="287" customWidth="1"/>
    <col min="15364" max="15364" width="13.7109375" style="287" customWidth="1"/>
    <col min="15365" max="15365" width="21.7109375" style="287" customWidth="1"/>
    <col min="15366" max="15367" width="15.7109375" style="287" customWidth="1"/>
    <col min="15368" max="15368" width="9.140625" style="287"/>
    <col min="15369" max="15369" width="12.140625" style="287" bestFit="1" customWidth="1"/>
    <col min="15370" max="15370" width="12.28515625" style="287" customWidth="1"/>
    <col min="15371" max="15611" width="9.140625" style="287"/>
    <col min="15612" max="15612" width="7.7109375" style="287" customWidth="1"/>
    <col min="15613" max="15613" width="37.7109375" style="287" customWidth="1"/>
    <col min="15614" max="15614" width="15.7109375" style="287" customWidth="1"/>
    <col min="15615" max="15615" width="11.7109375" style="287" customWidth="1"/>
    <col min="15616" max="15618" width="15.7109375" style="287" customWidth="1"/>
    <col min="15619" max="15619" width="30.7109375" style="287" customWidth="1"/>
    <col min="15620" max="15620" width="13.7109375" style="287" customWidth="1"/>
    <col min="15621" max="15621" width="21.7109375" style="287" customWidth="1"/>
    <col min="15622" max="15623" width="15.7109375" style="287" customWidth="1"/>
    <col min="15624" max="15624" width="9.140625" style="287"/>
    <col min="15625" max="15625" width="12.140625" style="287" bestFit="1" customWidth="1"/>
    <col min="15626" max="15626" width="12.28515625" style="287" customWidth="1"/>
    <col min="15627" max="15867" width="9.140625" style="287"/>
    <col min="15868" max="15868" width="7.7109375" style="287" customWidth="1"/>
    <col min="15869" max="15869" width="37.7109375" style="287" customWidth="1"/>
    <col min="15870" max="15870" width="15.7109375" style="287" customWidth="1"/>
    <col min="15871" max="15871" width="11.7109375" style="287" customWidth="1"/>
    <col min="15872" max="15874" width="15.7109375" style="287" customWidth="1"/>
    <col min="15875" max="15875" width="30.7109375" style="287" customWidth="1"/>
    <col min="15876" max="15876" width="13.7109375" style="287" customWidth="1"/>
    <col min="15877" max="15877" width="21.7109375" style="287" customWidth="1"/>
    <col min="15878" max="15879" width="15.7109375" style="287" customWidth="1"/>
    <col min="15880" max="15880" width="9.140625" style="287"/>
    <col min="15881" max="15881" width="12.140625" style="287" bestFit="1" customWidth="1"/>
    <col min="15882" max="15882" width="12.28515625" style="287" customWidth="1"/>
    <col min="15883" max="16123" width="9.140625" style="287"/>
    <col min="16124" max="16124" width="7.7109375" style="287" customWidth="1"/>
    <col min="16125" max="16125" width="37.7109375" style="287" customWidth="1"/>
    <col min="16126" max="16126" width="15.7109375" style="287" customWidth="1"/>
    <col min="16127" max="16127" width="11.7109375" style="287" customWidth="1"/>
    <col min="16128" max="16130" width="15.7109375" style="287" customWidth="1"/>
    <col min="16131" max="16131" width="30.7109375" style="287" customWidth="1"/>
    <col min="16132" max="16132" width="13.7109375" style="287" customWidth="1"/>
    <col min="16133" max="16133" width="21.7109375" style="287" customWidth="1"/>
    <col min="16134" max="16135" width="15.7109375" style="287" customWidth="1"/>
    <col min="16136" max="16136" width="9.140625" style="287"/>
    <col min="16137" max="16137" width="12.140625" style="287" bestFit="1" customWidth="1"/>
    <col min="16138" max="16138" width="12.28515625" style="287" customWidth="1"/>
    <col min="16139" max="16384" width="9.140625" style="287"/>
  </cols>
  <sheetData>
    <row r="1" spans="1:11" ht="21.75" customHeight="1" x14ac:dyDescent="0.25">
      <c r="A1" s="1342"/>
      <c r="B1" s="1342"/>
      <c r="C1" s="1342"/>
      <c r="D1" s="1342"/>
      <c r="E1" s="1342"/>
      <c r="F1" s="1342"/>
      <c r="G1" s="1343" t="s">
        <v>1802</v>
      </c>
    </row>
    <row r="2" spans="1:11" ht="25.5" customHeight="1" x14ac:dyDescent="0.25">
      <c r="A2" s="2244" t="s">
        <v>1232</v>
      </c>
      <c r="B2" s="2244"/>
      <c r="C2" s="2244"/>
      <c r="D2" s="2244"/>
      <c r="E2" s="2244"/>
      <c r="F2" s="2244"/>
      <c r="G2" s="2244"/>
    </row>
    <row r="3" spans="1:11" ht="25.5" customHeight="1" x14ac:dyDescent="0.25">
      <c r="A3" s="2244" t="s">
        <v>447</v>
      </c>
      <c r="B3" s="2244"/>
      <c r="C3" s="2244"/>
      <c r="D3" s="2244"/>
      <c r="E3" s="2244"/>
      <c r="F3" s="2244"/>
      <c r="G3" s="2244"/>
    </row>
    <row r="4" spans="1:11" ht="25.5" customHeight="1" x14ac:dyDescent="0.25">
      <c r="A4" s="2244" t="s">
        <v>1251</v>
      </c>
      <c r="B4" s="2244"/>
      <c r="C4" s="2244"/>
      <c r="D4" s="2244"/>
      <c r="E4" s="2244"/>
      <c r="F4" s="2244"/>
      <c r="G4" s="2244"/>
    </row>
    <row r="5" spans="1:11" ht="12.75" customHeight="1" x14ac:dyDescent="0.3">
      <c r="A5" s="1344"/>
      <c r="B5" s="1345"/>
      <c r="C5" s="1345"/>
      <c r="D5" s="1345"/>
      <c r="E5" s="1345"/>
      <c r="F5" s="1345"/>
      <c r="G5" s="1345"/>
    </row>
    <row r="6" spans="1:11" ht="180.75" customHeight="1" x14ac:dyDescent="0.25">
      <c r="A6" s="1346" t="s">
        <v>1</v>
      </c>
      <c r="B6" s="1346" t="s">
        <v>1658</v>
      </c>
      <c r="C6" s="1346" t="s">
        <v>1264</v>
      </c>
      <c r="D6" s="1346" t="s">
        <v>1265</v>
      </c>
      <c r="E6" s="1346" t="s">
        <v>1394</v>
      </c>
      <c r="F6" s="1346" t="s">
        <v>1682</v>
      </c>
      <c r="G6" s="1346" t="s">
        <v>1267</v>
      </c>
    </row>
    <row r="7" spans="1:11" ht="18.75" x14ac:dyDescent="0.25">
      <c r="A7" s="1346">
        <v>1</v>
      </c>
      <c r="B7" s="1346">
        <v>2</v>
      </c>
      <c r="C7" s="1346">
        <v>3</v>
      </c>
      <c r="D7" s="1346">
        <v>4</v>
      </c>
      <c r="E7" s="1346">
        <v>5</v>
      </c>
      <c r="F7" s="1346">
        <v>6</v>
      </c>
      <c r="G7" s="1346">
        <v>7</v>
      </c>
    </row>
    <row r="8" spans="1:11" ht="18" customHeight="1" x14ac:dyDescent="0.25">
      <c r="A8" s="2243" t="s">
        <v>449</v>
      </c>
      <c r="B8" s="2243"/>
      <c r="C8" s="2243"/>
      <c r="D8" s="2243"/>
      <c r="E8" s="2243"/>
      <c r="F8" s="2243"/>
      <c r="G8" s="2243"/>
    </row>
    <row r="9" spans="1:11" ht="127.5" customHeight="1" x14ac:dyDescent="0.25">
      <c r="A9" s="1346" t="s">
        <v>25</v>
      </c>
      <c r="B9" s="1347" t="s">
        <v>1803</v>
      </c>
      <c r="C9" s="1346" t="s">
        <v>1804</v>
      </c>
      <c r="D9" s="1346">
        <v>3628</v>
      </c>
      <c r="E9" s="1346">
        <v>3447</v>
      </c>
      <c r="F9" s="1346">
        <v>2935</v>
      </c>
      <c r="G9" s="1348" t="s">
        <v>2518</v>
      </c>
      <c r="J9" s="288"/>
      <c r="K9" s="288"/>
    </row>
    <row r="10" spans="1:11" ht="203.25" customHeight="1" x14ac:dyDescent="0.25">
      <c r="A10" s="1346" t="s">
        <v>35</v>
      </c>
      <c r="B10" s="1349" t="s">
        <v>1805</v>
      </c>
      <c r="C10" s="1346" t="s">
        <v>1269</v>
      </c>
      <c r="D10" s="1346">
        <v>90</v>
      </c>
      <c r="E10" s="1346">
        <v>94</v>
      </c>
      <c r="F10" s="1346">
        <v>96.6</v>
      </c>
      <c r="G10" s="1350" t="s">
        <v>2349</v>
      </c>
    </row>
    <row r="11" spans="1:11" ht="94.5" customHeight="1" x14ac:dyDescent="0.25">
      <c r="A11" s="1346" t="s">
        <v>36</v>
      </c>
      <c r="B11" s="1347" t="s">
        <v>1806</v>
      </c>
      <c r="C11" s="1346" t="s">
        <v>1269</v>
      </c>
      <c r="D11" s="1346">
        <v>100</v>
      </c>
      <c r="E11" s="1346">
        <v>110</v>
      </c>
      <c r="F11" s="1346">
        <v>87.9</v>
      </c>
      <c r="G11" s="1350" t="s">
        <v>1807</v>
      </c>
    </row>
    <row r="12" spans="1:11" ht="121.5" customHeight="1" x14ac:dyDescent="0.25">
      <c r="A12" s="1346" t="s">
        <v>62</v>
      </c>
      <c r="B12" s="1347" t="s">
        <v>1808</v>
      </c>
      <c r="C12" s="1346" t="s">
        <v>1269</v>
      </c>
      <c r="D12" s="1346">
        <v>100</v>
      </c>
      <c r="E12" s="1346">
        <v>99.8</v>
      </c>
      <c r="F12" s="1346">
        <v>99.6</v>
      </c>
      <c r="G12" s="1350" t="s">
        <v>2280</v>
      </c>
    </row>
    <row r="13" spans="1:11" ht="57.75" customHeight="1" x14ac:dyDescent="0.25">
      <c r="A13" s="1346" t="s">
        <v>71</v>
      </c>
      <c r="B13" s="1347" t="s">
        <v>1809</v>
      </c>
      <c r="C13" s="1346" t="s">
        <v>1810</v>
      </c>
      <c r="D13" s="1346">
        <v>0</v>
      </c>
      <c r="E13" s="1346">
        <v>0</v>
      </c>
      <c r="F13" s="1346">
        <v>0</v>
      </c>
      <c r="G13" s="1350" t="s">
        <v>1811</v>
      </c>
    </row>
    <row r="14" spans="1:11" ht="51.75" customHeight="1" x14ac:dyDescent="0.25">
      <c r="A14" s="1346" t="s">
        <v>87</v>
      </c>
      <c r="B14" s="1347" t="s">
        <v>1812</v>
      </c>
      <c r="C14" s="1346" t="s">
        <v>1810</v>
      </c>
      <c r="D14" s="1346">
        <v>0</v>
      </c>
      <c r="E14" s="1346">
        <v>0</v>
      </c>
      <c r="F14" s="1346">
        <v>0</v>
      </c>
      <c r="G14" s="1350" t="s">
        <v>1811</v>
      </c>
    </row>
    <row r="15" spans="1:11" ht="93" customHeight="1" x14ac:dyDescent="0.25">
      <c r="A15" s="1346" t="s">
        <v>521</v>
      </c>
      <c r="B15" s="1347" t="s">
        <v>1813</v>
      </c>
      <c r="C15" s="1346" t="s">
        <v>1810</v>
      </c>
      <c r="D15" s="1346">
        <v>0</v>
      </c>
      <c r="E15" s="1346">
        <v>0</v>
      </c>
      <c r="F15" s="1346">
        <v>0</v>
      </c>
      <c r="G15" s="1350" t="s">
        <v>1811</v>
      </c>
    </row>
    <row r="16" spans="1:11" ht="79.5" customHeight="1" x14ac:dyDescent="0.25">
      <c r="A16" s="1346" t="s">
        <v>565</v>
      </c>
      <c r="B16" s="1347" t="s">
        <v>1814</v>
      </c>
      <c r="C16" s="1346" t="s">
        <v>1810</v>
      </c>
      <c r="D16" s="1346">
        <v>0</v>
      </c>
      <c r="E16" s="1346">
        <v>0</v>
      </c>
      <c r="F16" s="1346">
        <v>0</v>
      </c>
      <c r="G16" s="1350" t="s">
        <v>1811</v>
      </c>
    </row>
    <row r="17" spans="1:11" ht="105.75" customHeight="1" x14ac:dyDescent="0.25">
      <c r="A17" s="1346" t="s">
        <v>1051</v>
      </c>
      <c r="B17" s="1347" t="s">
        <v>1815</v>
      </c>
      <c r="C17" s="1346" t="s">
        <v>1810</v>
      </c>
      <c r="D17" s="1346">
        <v>0</v>
      </c>
      <c r="E17" s="1346">
        <v>1</v>
      </c>
      <c r="F17" s="1346">
        <v>1</v>
      </c>
      <c r="G17" s="1351" t="s">
        <v>2353</v>
      </c>
    </row>
    <row r="18" spans="1:11" ht="84.75" customHeight="1" x14ac:dyDescent="0.25">
      <c r="A18" s="1346" t="s">
        <v>1053</v>
      </c>
      <c r="B18" s="1347" t="s">
        <v>1816</v>
      </c>
      <c r="C18" s="1346" t="s">
        <v>1810</v>
      </c>
      <c r="D18" s="1346">
        <v>0</v>
      </c>
      <c r="E18" s="1346">
        <v>0</v>
      </c>
      <c r="F18" s="1346">
        <v>0</v>
      </c>
      <c r="G18" s="1350" t="s">
        <v>1811</v>
      </c>
    </row>
    <row r="19" spans="1:11" ht="114.75" customHeight="1" x14ac:dyDescent="0.25">
      <c r="A19" s="1346" t="s">
        <v>1817</v>
      </c>
      <c r="B19" s="1349" t="s">
        <v>1818</v>
      </c>
      <c r="C19" s="1352" t="s">
        <v>1269</v>
      </c>
      <c r="D19" s="1352">
        <v>2192</v>
      </c>
      <c r="E19" s="1352">
        <v>2302</v>
      </c>
      <c r="F19" s="1353">
        <v>3870</v>
      </c>
      <c r="G19" s="1351" t="s">
        <v>1819</v>
      </c>
    </row>
    <row r="20" spans="1:11" ht="201.75" customHeight="1" x14ac:dyDescent="0.25">
      <c r="A20" s="1346" t="s">
        <v>1820</v>
      </c>
      <c r="B20" s="1349" t="s">
        <v>1821</v>
      </c>
      <c r="C20" s="1346" t="s">
        <v>1269</v>
      </c>
      <c r="D20" s="1346">
        <v>100</v>
      </c>
      <c r="E20" s="1346">
        <v>104</v>
      </c>
      <c r="F20" s="1354">
        <v>104</v>
      </c>
      <c r="G20" s="1351" t="s">
        <v>2350</v>
      </c>
    </row>
    <row r="21" spans="1:11" ht="114.75" customHeight="1" x14ac:dyDescent="0.25">
      <c r="A21" s="1346" t="s">
        <v>1822</v>
      </c>
      <c r="B21" s="1349" t="s">
        <v>1823</v>
      </c>
      <c r="C21" s="1346" t="s">
        <v>1824</v>
      </c>
      <c r="D21" s="1346">
        <v>103.8</v>
      </c>
      <c r="E21" s="1346">
        <v>103</v>
      </c>
      <c r="F21" s="1354">
        <v>78.099999999999994</v>
      </c>
      <c r="G21" s="1351" t="s">
        <v>2351</v>
      </c>
    </row>
    <row r="22" spans="1:11" ht="57.75" customHeight="1" x14ac:dyDescent="0.25">
      <c r="A22" s="1346" t="s">
        <v>1825</v>
      </c>
      <c r="B22" s="1349" t="s">
        <v>1826</v>
      </c>
      <c r="C22" s="1346" t="s">
        <v>1824</v>
      </c>
      <c r="D22" s="1346">
        <v>41.6</v>
      </c>
      <c r="E22" s="1346">
        <v>41.5</v>
      </c>
      <c r="F22" s="1354">
        <v>35.200000000000003</v>
      </c>
      <c r="G22" s="1351" t="s">
        <v>1827</v>
      </c>
    </row>
    <row r="23" spans="1:11" ht="59.25" customHeight="1" x14ac:dyDescent="0.25">
      <c r="A23" s="1346" t="s">
        <v>1828</v>
      </c>
      <c r="B23" s="1349" t="s">
        <v>1829</v>
      </c>
      <c r="C23" s="1346" t="s">
        <v>1269</v>
      </c>
      <c r="D23" s="1346">
        <v>72.5</v>
      </c>
      <c r="E23" s="1346">
        <v>80</v>
      </c>
      <c r="F23" s="1355">
        <v>80</v>
      </c>
      <c r="G23" s="1351" t="s">
        <v>2519</v>
      </c>
    </row>
    <row r="24" spans="1:11" ht="57.75" customHeight="1" x14ac:dyDescent="0.25">
      <c r="A24" s="1346" t="s">
        <v>1830</v>
      </c>
      <c r="B24" s="1349" t="s">
        <v>1831</v>
      </c>
      <c r="C24" s="1346" t="s">
        <v>1269</v>
      </c>
      <c r="D24" s="1346">
        <v>100</v>
      </c>
      <c r="E24" s="1346">
        <v>100</v>
      </c>
      <c r="F24" s="1354">
        <v>100</v>
      </c>
      <c r="G24" s="1351" t="s">
        <v>1832</v>
      </c>
    </row>
    <row r="25" spans="1:11" ht="57.75" customHeight="1" x14ac:dyDescent="0.25">
      <c r="A25" s="1346" t="s">
        <v>1833</v>
      </c>
      <c r="B25" s="1349" t="s">
        <v>1834</v>
      </c>
      <c r="C25" s="1346" t="s">
        <v>1308</v>
      </c>
      <c r="D25" s="1346">
        <v>0</v>
      </c>
      <c r="E25" s="1346">
        <v>0</v>
      </c>
      <c r="F25" s="1354">
        <v>0</v>
      </c>
      <c r="G25" s="1351" t="s">
        <v>1835</v>
      </c>
    </row>
    <row r="26" spans="1:11" ht="78.75" customHeight="1" x14ac:dyDescent="0.25">
      <c r="A26" s="1346" t="s">
        <v>1836</v>
      </c>
      <c r="B26" s="1349" t="s">
        <v>1837</v>
      </c>
      <c r="C26" s="1346" t="s">
        <v>1269</v>
      </c>
      <c r="D26" s="1346" t="s">
        <v>355</v>
      </c>
      <c r="E26" s="1346">
        <v>100</v>
      </c>
      <c r="F26" s="1354">
        <v>100</v>
      </c>
      <c r="G26" s="1351" t="s">
        <v>1838</v>
      </c>
    </row>
    <row r="27" spans="1:11" ht="27.75" customHeight="1" x14ac:dyDescent="0.25">
      <c r="A27" s="2243" t="s">
        <v>2799</v>
      </c>
      <c r="B27" s="2243"/>
      <c r="C27" s="2243"/>
      <c r="D27" s="2243"/>
      <c r="E27" s="2243"/>
      <c r="F27" s="2243"/>
      <c r="G27" s="2243"/>
    </row>
    <row r="28" spans="1:11" ht="96.75" customHeight="1" x14ac:dyDescent="0.25">
      <c r="A28" s="1346" t="s">
        <v>15</v>
      </c>
      <c r="B28" s="1349" t="s">
        <v>1839</v>
      </c>
      <c r="C28" s="1346" t="s">
        <v>1269</v>
      </c>
      <c r="D28" s="1346">
        <v>7.3</v>
      </c>
      <c r="E28" s="1346">
        <v>12.5</v>
      </c>
      <c r="F28" s="1346">
        <v>6.4</v>
      </c>
      <c r="G28" s="1348" t="s">
        <v>1840</v>
      </c>
      <c r="I28" s="288"/>
      <c r="J28" s="288"/>
      <c r="K28" s="288"/>
    </row>
    <row r="29" spans="1:11" ht="98.25" customHeight="1" x14ac:dyDescent="0.25">
      <c r="A29" s="1346" t="s">
        <v>28</v>
      </c>
      <c r="B29" s="1349" t="s">
        <v>1841</v>
      </c>
      <c r="C29" s="1346" t="s">
        <v>1269</v>
      </c>
      <c r="D29" s="1346">
        <v>14</v>
      </c>
      <c r="E29" s="1346">
        <v>18</v>
      </c>
      <c r="F29" s="1346">
        <v>43.5</v>
      </c>
      <c r="G29" s="1351" t="s">
        <v>2352</v>
      </c>
      <c r="J29" s="288"/>
      <c r="K29" s="288"/>
    </row>
    <row r="30" spans="1:11" ht="85.5" customHeight="1" x14ac:dyDescent="0.25">
      <c r="A30" s="1346" t="s">
        <v>313</v>
      </c>
      <c r="B30" s="1349" t="s">
        <v>1842</v>
      </c>
      <c r="C30" s="1356" t="s">
        <v>1269</v>
      </c>
      <c r="D30" s="1356">
        <v>85</v>
      </c>
      <c r="E30" s="1356">
        <v>80</v>
      </c>
      <c r="F30" s="1356">
        <v>81</v>
      </c>
      <c r="G30" s="1357" t="s">
        <v>2255</v>
      </c>
      <c r="J30" s="288"/>
      <c r="K30" s="288"/>
    </row>
    <row r="31" spans="1:11" ht="75" customHeight="1" x14ac:dyDescent="0.25">
      <c r="A31" s="1346" t="s">
        <v>315</v>
      </c>
      <c r="B31" s="1349" t="s">
        <v>1843</v>
      </c>
      <c r="C31" s="1356" t="s">
        <v>1269</v>
      </c>
      <c r="D31" s="1356">
        <v>0</v>
      </c>
      <c r="E31" s="1356" t="s">
        <v>355</v>
      </c>
      <c r="F31" s="1356" t="s">
        <v>355</v>
      </c>
      <c r="G31" s="472" t="s">
        <v>1478</v>
      </c>
      <c r="J31" s="288"/>
      <c r="K31" s="288"/>
    </row>
    <row r="32" spans="1:11" ht="21.75" customHeight="1" x14ac:dyDescent="0.25">
      <c r="A32" s="2242" t="s">
        <v>2800</v>
      </c>
      <c r="B32" s="2242"/>
      <c r="C32" s="2242"/>
      <c r="D32" s="2242"/>
      <c r="E32" s="2242"/>
      <c r="F32" s="2242"/>
      <c r="G32" s="2242"/>
    </row>
    <row r="33" spans="1:11" ht="98.25" customHeight="1" x14ac:dyDescent="0.25">
      <c r="A33" s="1346" t="s">
        <v>20</v>
      </c>
      <c r="B33" s="1349" t="s">
        <v>1844</v>
      </c>
      <c r="C33" s="1346" t="s">
        <v>1269</v>
      </c>
      <c r="D33" s="1346">
        <v>95</v>
      </c>
      <c r="E33" s="1356">
        <v>98</v>
      </c>
      <c r="F33" s="1356">
        <v>98</v>
      </c>
      <c r="G33" s="1351" t="s">
        <v>1845</v>
      </c>
      <c r="I33" s="288"/>
      <c r="J33" s="288"/>
      <c r="K33" s="288"/>
    </row>
    <row r="34" spans="1:11" ht="21" customHeight="1" x14ac:dyDescent="0.25">
      <c r="A34" s="2242" t="s">
        <v>2801</v>
      </c>
      <c r="B34" s="2242"/>
      <c r="C34" s="2242"/>
      <c r="D34" s="2242"/>
      <c r="E34" s="2242"/>
      <c r="F34" s="2242"/>
      <c r="G34" s="2242"/>
    </row>
    <row r="35" spans="1:11" ht="92.25" customHeight="1" x14ac:dyDescent="0.25">
      <c r="A35" s="1346" t="s">
        <v>335</v>
      </c>
      <c r="B35" s="1349" t="s">
        <v>1846</v>
      </c>
      <c r="C35" s="1346" t="s">
        <v>1269</v>
      </c>
      <c r="D35" s="1346">
        <v>15.5</v>
      </c>
      <c r="E35" s="1356">
        <v>17</v>
      </c>
      <c r="F35" s="1356">
        <v>25.3</v>
      </c>
      <c r="G35" s="1351" t="s">
        <v>1847</v>
      </c>
      <c r="J35" s="288"/>
      <c r="K35" s="288"/>
    </row>
    <row r="36" spans="1:11" ht="21" customHeight="1" x14ac:dyDescent="0.25">
      <c r="A36" s="2243" t="s">
        <v>2802</v>
      </c>
      <c r="B36" s="2243"/>
      <c r="C36" s="2243"/>
      <c r="D36" s="2243"/>
      <c r="E36" s="2243"/>
      <c r="F36" s="2243"/>
      <c r="G36" s="2243"/>
    </row>
    <row r="37" spans="1:11" ht="75" customHeight="1" x14ac:dyDescent="0.25">
      <c r="A37" s="1346" t="s">
        <v>374</v>
      </c>
      <c r="B37" s="1349" t="s">
        <v>1848</v>
      </c>
      <c r="C37" s="1346" t="s">
        <v>1269</v>
      </c>
      <c r="D37" s="1346">
        <v>1</v>
      </c>
      <c r="E37" s="1346">
        <v>3</v>
      </c>
      <c r="F37" s="1346">
        <v>0</v>
      </c>
      <c r="G37" s="1351" t="s">
        <v>1849</v>
      </c>
    </row>
    <row r="38" spans="1:11" ht="59.25" customHeight="1" x14ac:dyDescent="0.25">
      <c r="A38" s="1346" t="s">
        <v>376</v>
      </c>
      <c r="B38" s="1349" t="s">
        <v>1850</v>
      </c>
      <c r="C38" s="1346" t="s">
        <v>1269</v>
      </c>
      <c r="D38" s="1346">
        <v>10</v>
      </c>
      <c r="E38" s="1346">
        <v>12</v>
      </c>
      <c r="F38" s="1346">
        <v>0</v>
      </c>
      <c r="G38" s="1351" t="s">
        <v>1851</v>
      </c>
    </row>
  </sheetData>
  <mergeCells count="8">
    <mergeCell ref="A34:G34"/>
    <mergeCell ref="A36:G36"/>
    <mergeCell ref="A2:G2"/>
    <mergeCell ref="A3:G3"/>
    <mergeCell ref="A4:G4"/>
    <mergeCell ref="A8:G8"/>
    <mergeCell ref="A27:G27"/>
    <mergeCell ref="A32:G32"/>
  </mergeCells>
  <pageMargins left="0.78740157480314965" right="0.39370078740157483" top="0.78740157480314965" bottom="0.78740157480314965" header="0.31496062992125984" footer="0.39370078740157483"/>
  <pageSetup paperSize="9" scale="62" firstPageNumber="141" orientation="landscape" useFirstPageNumber="1" r:id="rId1"/>
  <headerFooter>
    <oddFooter>&amp;R&amp;"Times New Roman,обычный"&amp;14&amp;P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R124"/>
  <sheetViews>
    <sheetView topLeftCell="A109" zoomScale="70" zoomScaleNormal="70" zoomScalePageLayoutView="70" workbookViewId="0">
      <selection activeCell="K107" sqref="K107"/>
    </sheetView>
  </sheetViews>
  <sheetFormatPr defaultColWidth="8.7109375" defaultRowHeight="18" x14ac:dyDescent="0.25"/>
  <cols>
    <col min="1" max="1" width="8.7109375" style="216" customWidth="1"/>
    <col min="2" max="2" width="45.7109375" style="4" customWidth="1"/>
    <col min="3" max="3" width="15.7109375" style="4" customWidth="1"/>
    <col min="4" max="5" width="17.7109375" style="4" customWidth="1"/>
    <col min="6" max="6" width="12.7109375" style="4" customWidth="1"/>
    <col min="7" max="7" width="35.7109375" style="4" customWidth="1"/>
    <col min="8" max="8" width="17.7109375" style="4" customWidth="1"/>
    <col min="9" max="9" width="12.7109375" style="4" customWidth="1"/>
    <col min="10" max="10" width="30.7109375" style="4" customWidth="1"/>
    <col min="11" max="11" width="8.7109375" style="4"/>
    <col min="12" max="12" width="37.140625" style="4" customWidth="1"/>
    <col min="13" max="17" width="8.7109375" style="4"/>
    <col min="18" max="18" width="10.5703125" style="4" bestFit="1" customWidth="1"/>
    <col min="19" max="256" width="8.7109375" style="4"/>
    <col min="257" max="257" width="8.7109375" style="4" customWidth="1"/>
    <col min="258" max="258" width="45.7109375" style="4" customWidth="1"/>
    <col min="259" max="259" width="15.7109375" style="4" customWidth="1"/>
    <col min="260" max="261" width="17.7109375" style="4" customWidth="1"/>
    <col min="262" max="262" width="15.28515625" style="4" customWidth="1"/>
    <col min="263" max="263" width="35.7109375" style="4" customWidth="1"/>
    <col min="264" max="264" width="17.7109375" style="4" customWidth="1"/>
    <col min="265" max="265" width="15.28515625" style="4" customWidth="1"/>
    <col min="266" max="266" width="30.7109375" style="4" customWidth="1"/>
    <col min="267" max="512" width="8.7109375" style="4"/>
    <col min="513" max="513" width="8.7109375" style="4" customWidth="1"/>
    <col min="514" max="514" width="45.7109375" style="4" customWidth="1"/>
    <col min="515" max="515" width="15.7109375" style="4" customWidth="1"/>
    <col min="516" max="517" width="17.7109375" style="4" customWidth="1"/>
    <col min="518" max="518" width="15.28515625" style="4" customWidth="1"/>
    <col min="519" max="519" width="35.7109375" style="4" customWidth="1"/>
    <col min="520" max="520" width="17.7109375" style="4" customWidth="1"/>
    <col min="521" max="521" width="15.28515625" style="4" customWidth="1"/>
    <col min="522" max="522" width="30.7109375" style="4" customWidth="1"/>
    <col min="523" max="768" width="8.7109375" style="4"/>
    <col min="769" max="769" width="8.7109375" style="4" customWidth="1"/>
    <col min="770" max="770" width="45.7109375" style="4" customWidth="1"/>
    <col min="771" max="771" width="15.7109375" style="4" customWidth="1"/>
    <col min="772" max="773" width="17.7109375" style="4" customWidth="1"/>
    <col min="774" max="774" width="15.28515625" style="4" customWidth="1"/>
    <col min="775" max="775" width="35.7109375" style="4" customWidth="1"/>
    <col min="776" max="776" width="17.7109375" style="4" customWidth="1"/>
    <col min="777" max="777" width="15.28515625" style="4" customWidth="1"/>
    <col min="778" max="778" width="30.7109375" style="4" customWidth="1"/>
    <col min="779" max="1024" width="8.7109375" style="4"/>
    <col min="1025" max="1025" width="8.7109375" style="4" customWidth="1"/>
    <col min="1026" max="1026" width="45.7109375" style="4" customWidth="1"/>
    <col min="1027" max="1027" width="15.7109375" style="4" customWidth="1"/>
    <col min="1028" max="1029" width="17.7109375" style="4" customWidth="1"/>
    <col min="1030" max="1030" width="15.28515625" style="4" customWidth="1"/>
    <col min="1031" max="1031" width="35.7109375" style="4" customWidth="1"/>
    <col min="1032" max="1032" width="17.7109375" style="4" customWidth="1"/>
    <col min="1033" max="1033" width="15.28515625" style="4" customWidth="1"/>
    <col min="1034" max="1034" width="30.7109375" style="4" customWidth="1"/>
    <col min="1035" max="1280" width="8.7109375" style="4"/>
    <col min="1281" max="1281" width="8.7109375" style="4" customWidth="1"/>
    <col min="1282" max="1282" width="45.7109375" style="4" customWidth="1"/>
    <col min="1283" max="1283" width="15.7109375" style="4" customWidth="1"/>
    <col min="1284" max="1285" width="17.7109375" style="4" customWidth="1"/>
    <col min="1286" max="1286" width="15.28515625" style="4" customWidth="1"/>
    <col min="1287" max="1287" width="35.7109375" style="4" customWidth="1"/>
    <col min="1288" max="1288" width="17.7109375" style="4" customWidth="1"/>
    <col min="1289" max="1289" width="15.28515625" style="4" customWidth="1"/>
    <col min="1290" max="1290" width="30.7109375" style="4" customWidth="1"/>
    <col min="1291" max="1536" width="8.7109375" style="4"/>
    <col min="1537" max="1537" width="8.7109375" style="4" customWidth="1"/>
    <col min="1538" max="1538" width="45.7109375" style="4" customWidth="1"/>
    <col min="1539" max="1539" width="15.7109375" style="4" customWidth="1"/>
    <col min="1540" max="1541" width="17.7109375" style="4" customWidth="1"/>
    <col min="1542" max="1542" width="15.28515625" style="4" customWidth="1"/>
    <col min="1543" max="1543" width="35.7109375" style="4" customWidth="1"/>
    <col min="1544" max="1544" width="17.7109375" style="4" customWidth="1"/>
    <col min="1545" max="1545" width="15.28515625" style="4" customWidth="1"/>
    <col min="1546" max="1546" width="30.7109375" style="4" customWidth="1"/>
    <col min="1547" max="1792" width="8.7109375" style="4"/>
    <col min="1793" max="1793" width="8.7109375" style="4" customWidth="1"/>
    <col min="1794" max="1794" width="45.7109375" style="4" customWidth="1"/>
    <col min="1795" max="1795" width="15.7109375" style="4" customWidth="1"/>
    <col min="1796" max="1797" width="17.7109375" style="4" customWidth="1"/>
    <col min="1798" max="1798" width="15.28515625" style="4" customWidth="1"/>
    <col min="1799" max="1799" width="35.7109375" style="4" customWidth="1"/>
    <col min="1800" max="1800" width="17.7109375" style="4" customWidth="1"/>
    <col min="1801" max="1801" width="15.28515625" style="4" customWidth="1"/>
    <col min="1802" max="1802" width="30.7109375" style="4" customWidth="1"/>
    <col min="1803" max="2048" width="8.7109375" style="4"/>
    <col min="2049" max="2049" width="8.7109375" style="4" customWidth="1"/>
    <col min="2050" max="2050" width="45.7109375" style="4" customWidth="1"/>
    <col min="2051" max="2051" width="15.7109375" style="4" customWidth="1"/>
    <col min="2052" max="2053" width="17.7109375" style="4" customWidth="1"/>
    <col min="2054" max="2054" width="15.28515625" style="4" customWidth="1"/>
    <col min="2055" max="2055" width="35.7109375" style="4" customWidth="1"/>
    <col min="2056" max="2056" width="17.7109375" style="4" customWidth="1"/>
    <col min="2057" max="2057" width="15.28515625" style="4" customWidth="1"/>
    <col min="2058" max="2058" width="30.7109375" style="4" customWidth="1"/>
    <col min="2059" max="2304" width="8.7109375" style="4"/>
    <col min="2305" max="2305" width="8.7109375" style="4" customWidth="1"/>
    <col min="2306" max="2306" width="45.7109375" style="4" customWidth="1"/>
    <col min="2307" max="2307" width="15.7109375" style="4" customWidth="1"/>
    <col min="2308" max="2309" width="17.7109375" style="4" customWidth="1"/>
    <col min="2310" max="2310" width="15.28515625" style="4" customWidth="1"/>
    <col min="2311" max="2311" width="35.7109375" style="4" customWidth="1"/>
    <col min="2312" max="2312" width="17.7109375" style="4" customWidth="1"/>
    <col min="2313" max="2313" width="15.28515625" style="4" customWidth="1"/>
    <col min="2314" max="2314" width="30.7109375" style="4" customWidth="1"/>
    <col min="2315" max="2560" width="8.7109375" style="4"/>
    <col min="2561" max="2561" width="8.7109375" style="4" customWidth="1"/>
    <col min="2562" max="2562" width="45.7109375" style="4" customWidth="1"/>
    <col min="2563" max="2563" width="15.7109375" style="4" customWidth="1"/>
    <col min="2564" max="2565" width="17.7109375" style="4" customWidth="1"/>
    <col min="2566" max="2566" width="15.28515625" style="4" customWidth="1"/>
    <col min="2567" max="2567" width="35.7109375" style="4" customWidth="1"/>
    <col min="2568" max="2568" width="17.7109375" style="4" customWidth="1"/>
    <col min="2569" max="2569" width="15.28515625" style="4" customWidth="1"/>
    <col min="2570" max="2570" width="30.7109375" style="4" customWidth="1"/>
    <col min="2571" max="2816" width="8.7109375" style="4"/>
    <col min="2817" max="2817" width="8.7109375" style="4" customWidth="1"/>
    <col min="2818" max="2818" width="45.7109375" style="4" customWidth="1"/>
    <col min="2819" max="2819" width="15.7109375" style="4" customWidth="1"/>
    <col min="2820" max="2821" width="17.7109375" style="4" customWidth="1"/>
    <col min="2822" max="2822" width="15.28515625" style="4" customWidth="1"/>
    <col min="2823" max="2823" width="35.7109375" style="4" customWidth="1"/>
    <col min="2824" max="2824" width="17.7109375" style="4" customWidth="1"/>
    <col min="2825" max="2825" width="15.28515625" style="4" customWidth="1"/>
    <col min="2826" max="2826" width="30.7109375" style="4" customWidth="1"/>
    <col min="2827" max="3072" width="8.7109375" style="4"/>
    <col min="3073" max="3073" width="8.7109375" style="4" customWidth="1"/>
    <col min="3074" max="3074" width="45.7109375" style="4" customWidth="1"/>
    <col min="3075" max="3075" width="15.7109375" style="4" customWidth="1"/>
    <col min="3076" max="3077" width="17.7109375" style="4" customWidth="1"/>
    <col min="3078" max="3078" width="15.28515625" style="4" customWidth="1"/>
    <col min="3079" max="3079" width="35.7109375" style="4" customWidth="1"/>
    <col min="3080" max="3080" width="17.7109375" style="4" customWidth="1"/>
    <col min="3081" max="3081" width="15.28515625" style="4" customWidth="1"/>
    <col min="3082" max="3082" width="30.7109375" style="4" customWidth="1"/>
    <col min="3083" max="3328" width="8.7109375" style="4"/>
    <col min="3329" max="3329" width="8.7109375" style="4" customWidth="1"/>
    <col min="3330" max="3330" width="45.7109375" style="4" customWidth="1"/>
    <col min="3331" max="3331" width="15.7109375" style="4" customWidth="1"/>
    <col min="3332" max="3333" width="17.7109375" style="4" customWidth="1"/>
    <col min="3334" max="3334" width="15.28515625" style="4" customWidth="1"/>
    <col min="3335" max="3335" width="35.7109375" style="4" customWidth="1"/>
    <col min="3336" max="3336" width="17.7109375" style="4" customWidth="1"/>
    <col min="3337" max="3337" width="15.28515625" style="4" customWidth="1"/>
    <col min="3338" max="3338" width="30.7109375" style="4" customWidth="1"/>
    <col min="3339" max="3584" width="8.7109375" style="4"/>
    <col min="3585" max="3585" width="8.7109375" style="4" customWidth="1"/>
    <col min="3586" max="3586" width="45.7109375" style="4" customWidth="1"/>
    <col min="3587" max="3587" width="15.7109375" style="4" customWidth="1"/>
    <col min="3588" max="3589" width="17.7109375" style="4" customWidth="1"/>
    <col min="3590" max="3590" width="15.28515625" style="4" customWidth="1"/>
    <col min="3591" max="3591" width="35.7109375" style="4" customWidth="1"/>
    <col min="3592" max="3592" width="17.7109375" style="4" customWidth="1"/>
    <col min="3593" max="3593" width="15.28515625" style="4" customWidth="1"/>
    <col min="3594" max="3594" width="30.7109375" style="4" customWidth="1"/>
    <col min="3595" max="3840" width="8.7109375" style="4"/>
    <col min="3841" max="3841" width="8.7109375" style="4" customWidth="1"/>
    <col min="3842" max="3842" width="45.7109375" style="4" customWidth="1"/>
    <col min="3843" max="3843" width="15.7109375" style="4" customWidth="1"/>
    <col min="3844" max="3845" width="17.7109375" style="4" customWidth="1"/>
    <col min="3846" max="3846" width="15.28515625" style="4" customWidth="1"/>
    <col min="3847" max="3847" width="35.7109375" style="4" customWidth="1"/>
    <col min="3848" max="3848" width="17.7109375" style="4" customWidth="1"/>
    <col min="3849" max="3849" width="15.28515625" style="4" customWidth="1"/>
    <col min="3850" max="3850" width="30.7109375" style="4" customWidth="1"/>
    <col min="3851" max="4096" width="8.7109375" style="4"/>
    <col min="4097" max="4097" width="8.7109375" style="4" customWidth="1"/>
    <col min="4098" max="4098" width="45.7109375" style="4" customWidth="1"/>
    <col min="4099" max="4099" width="15.7109375" style="4" customWidth="1"/>
    <col min="4100" max="4101" width="17.7109375" style="4" customWidth="1"/>
    <col min="4102" max="4102" width="15.28515625" style="4" customWidth="1"/>
    <col min="4103" max="4103" width="35.7109375" style="4" customWidth="1"/>
    <col min="4104" max="4104" width="17.7109375" style="4" customWidth="1"/>
    <col min="4105" max="4105" width="15.28515625" style="4" customWidth="1"/>
    <col min="4106" max="4106" width="30.7109375" style="4" customWidth="1"/>
    <col min="4107" max="4352" width="8.7109375" style="4"/>
    <col min="4353" max="4353" width="8.7109375" style="4" customWidth="1"/>
    <col min="4354" max="4354" width="45.7109375" style="4" customWidth="1"/>
    <col min="4355" max="4355" width="15.7109375" style="4" customWidth="1"/>
    <col min="4356" max="4357" width="17.7109375" style="4" customWidth="1"/>
    <col min="4358" max="4358" width="15.28515625" style="4" customWidth="1"/>
    <col min="4359" max="4359" width="35.7109375" style="4" customWidth="1"/>
    <col min="4360" max="4360" width="17.7109375" style="4" customWidth="1"/>
    <col min="4361" max="4361" width="15.28515625" style="4" customWidth="1"/>
    <col min="4362" max="4362" width="30.7109375" style="4" customWidth="1"/>
    <col min="4363" max="4608" width="8.7109375" style="4"/>
    <col min="4609" max="4609" width="8.7109375" style="4" customWidth="1"/>
    <col min="4610" max="4610" width="45.7109375" style="4" customWidth="1"/>
    <col min="4611" max="4611" width="15.7109375" style="4" customWidth="1"/>
    <col min="4612" max="4613" width="17.7109375" style="4" customWidth="1"/>
    <col min="4614" max="4614" width="15.28515625" style="4" customWidth="1"/>
    <col min="4615" max="4615" width="35.7109375" style="4" customWidth="1"/>
    <col min="4616" max="4616" width="17.7109375" style="4" customWidth="1"/>
    <col min="4617" max="4617" width="15.28515625" style="4" customWidth="1"/>
    <col min="4618" max="4618" width="30.7109375" style="4" customWidth="1"/>
    <col min="4619" max="4864" width="8.7109375" style="4"/>
    <col min="4865" max="4865" width="8.7109375" style="4" customWidth="1"/>
    <col min="4866" max="4866" width="45.7109375" style="4" customWidth="1"/>
    <col min="4867" max="4867" width="15.7109375" style="4" customWidth="1"/>
    <col min="4868" max="4869" width="17.7109375" style="4" customWidth="1"/>
    <col min="4870" max="4870" width="15.28515625" style="4" customWidth="1"/>
    <col min="4871" max="4871" width="35.7109375" style="4" customWidth="1"/>
    <col min="4872" max="4872" width="17.7109375" style="4" customWidth="1"/>
    <col min="4873" max="4873" width="15.28515625" style="4" customWidth="1"/>
    <col min="4874" max="4874" width="30.7109375" style="4" customWidth="1"/>
    <col min="4875" max="5120" width="8.7109375" style="4"/>
    <col min="5121" max="5121" width="8.7109375" style="4" customWidth="1"/>
    <col min="5122" max="5122" width="45.7109375" style="4" customWidth="1"/>
    <col min="5123" max="5123" width="15.7109375" style="4" customWidth="1"/>
    <col min="5124" max="5125" width="17.7109375" style="4" customWidth="1"/>
    <col min="5126" max="5126" width="15.28515625" style="4" customWidth="1"/>
    <col min="5127" max="5127" width="35.7109375" style="4" customWidth="1"/>
    <col min="5128" max="5128" width="17.7109375" style="4" customWidth="1"/>
    <col min="5129" max="5129" width="15.28515625" style="4" customWidth="1"/>
    <col min="5130" max="5130" width="30.7109375" style="4" customWidth="1"/>
    <col min="5131" max="5376" width="8.7109375" style="4"/>
    <col min="5377" max="5377" width="8.7109375" style="4" customWidth="1"/>
    <col min="5378" max="5378" width="45.7109375" style="4" customWidth="1"/>
    <col min="5379" max="5379" width="15.7109375" style="4" customWidth="1"/>
    <col min="5380" max="5381" width="17.7109375" style="4" customWidth="1"/>
    <col min="5382" max="5382" width="15.28515625" style="4" customWidth="1"/>
    <col min="5383" max="5383" width="35.7109375" style="4" customWidth="1"/>
    <col min="5384" max="5384" width="17.7109375" style="4" customWidth="1"/>
    <col min="5385" max="5385" width="15.28515625" style="4" customWidth="1"/>
    <col min="5386" max="5386" width="30.7109375" style="4" customWidth="1"/>
    <col min="5387" max="5632" width="8.7109375" style="4"/>
    <col min="5633" max="5633" width="8.7109375" style="4" customWidth="1"/>
    <col min="5634" max="5634" width="45.7109375" style="4" customWidth="1"/>
    <col min="5635" max="5635" width="15.7109375" style="4" customWidth="1"/>
    <col min="5636" max="5637" width="17.7109375" style="4" customWidth="1"/>
    <col min="5638" max="5638" width="15.28515625" style="4" customWidth="1"/>
    <col min="5639" max="5639" width="35.7109375" style="4" customWidth="1"/>
    <col min="5640" max="5640" width="17.7109375" style="4" customWidth="1"/>
    <col min="5641" max="5641" width="15.28515625" style="4" customWidth="1"/>
    <col min="5642" max="5642" width="30.7109375" style="4" customWidth="1"/>
    <col min="5643" max="5888" width="8.7109375" style="4"/>
    <col min="5889" max="5889" width="8.7109375" style="4" customWidth="1"/>
    <col min="5890" max="5890" width="45.7109375" style="4" customWidth="1"/>
    <col min="5891" max="5891" width="15.7109375" style="4" customWidth="1"/>
    <col min="5892" max="5893" width="17.7109375" style="4" customWidth="1"/>
    <col min="5894" max="5894" width="15.28515625" style="4" customWidth="1"/>
    <col min="5895" max="5895" width="35.7109375" style="4" customWidth="1"/>
    <col min="5896" max="5896" width="17.7109375" style="4" customWidth="1"/>
    <col min="5897" max="5897" width="15.28515625" style="4" customWidth="1"/>
    <col min="5898" max="5898" width="30.7109375" style="4" customWidth="1"/>
    <col min="5899" max="6144" width="8.7109375" style="4"/>
    <col min="6145" max="6145" width="8.7109375" style="4" customWidth="1"/>
    <col min="6146" max="6146" width="45.7109375" style="4" customWidth="1"/>
    <col min="6147" max="6147" width="15.7109375" style="4" customWidth="1"/>
    <col min="6148" max="6149" width="17.7109375" style="4" customWidth="1"/>
    <col min="6150" max="6150" width="15.28515625" style="4" customWidth="1"/>
    <col min="6151" max="6151" width="35.7109375" style="4" customWidth="1"/>
    <col min="6152" max="6152" width="17.7109375" style="4" customWidth="1"/>
    <col min="6153" max="6153" width="15.28515625" style="4" customWidth="1"/>
    <col min="6154" max="6154" width="30.7109375" style="4" customWidth="1"/>
    <col min="6155" max="6400" width="8.7109375" style="4"/>
    <col min="6401" max="6401" width="8.7109375" style="4" customWidth="1"/>
    <col min="6402" max="6402" width="45.7109375" style="4" customWidth="1"/>
    <col min="6403" max="6403" width="15.7109375" style="4" customWidth="1"/>
    <col min="6404" max="6405" width="17.7109375" style="4" customWidth="1"/>
    <col min="6406" max="6406" width="15.28515625" style="4" customWidth="1"/>
    <col min="6407" max="6407" width="35.7109375" style="4" customWidth="1"/>
    <col min="6408" max="6408" width="17.7109375" style="4" customWidth="1"/>
    <col min="6409" max="6409" width="15.28515625" style="4" customWidth="1"/>
    <col min="6410" max="6410" width="30.7109375" style="4" customWidth="1"/>
    <col min="6411" max="6656" width="8.7109375" style="4"/>
    <col min="6657" max="6657" width="8.7109375" style="4" customWidth="1"/>
    <col min="6658" max="6658" width="45.7109375" style="4" customWidth="1"/>
    <col min="6659" max="6659" width="15.7109375" style="4" customWidth="1"/>
    <col min="6660" max="6661" width="17.7109375" style="4" customWidth="1"/>
    <col min="6662" max="6662" width="15.28515625" style="4" customWidth="1"/>
    <col min="6663" max="6663" width="35.7109375" style="4" customWidth="1"/>
    <col min="6664" max="6664" width="17.7109375" style="4" customWidth="1"/>
    <col min="6665" max="6665" width="15.28515625" style="4" customWidth="1"/>
    <col min="6666" max="6666" width="30.7109375" style="4" customWidth="1"/>
    <col min="6667" max="6912" width="8.7109375" style="4"/>
    <col min="6913" max="6913" width="8.7109375" style="4" customWidth="1"/>
    <col min="6914" max="6914" width="45.7109375" style="4" customWidth="1"/>
    <col min="6915" max="6915" width="15.7109375" style="4" customWidth="1"/>
    <col min="6916" max="6917" width="17.7109375" style="4" customWidth="1"/>
    <col min="6918" max="6918" width="15.28515625" style="4" customWidth="1"/>
    <col min="6919" max="6919" width="35.7109375" style="4" customWidth="1"/>
    <col min="6920" max="6920" width="17.7109375" style="4" customWidth="1"/>
    <col min="6921" max="6921" width="15.28515625" style="4" customWidth="1"/>
    <col min="6922" max="6922" width="30.7109375" style="4" customWidth="1"/>
    <col min="6923" max="7168" width="8.7109375" style="4"/>
    <col min="7169" max="7169" width="8.7109375" style="4" customWidth="1"/>
    <col min="7170" max="7170" width="45.7109375" style="4" customWidth="1"/>
    <col min="7171" max="7171" width="15.7109375" style="4" customWidth="1"/>
    <col min="7172" max="7173" width="17.7109375" style="4" customWidth="1"/>
    <col min="7174" max="7174" width="15.28515625" style="4" customWidth="1"/>
    <col min="7175" max="7175" width="35.7109375" style="4" customWidth="1"/>
    <col min="7176" max="7176" width="17.7109375" style="4" customWidth="1"/>
    <col min="7177" max="7177" width="15.28515625" style="4" customWidth="1"/>
    <col min="7178" max="7178" width="30.7109375" style="4" customWidth="1"/>
    <col min="7179" max="7424" width="8.7109375" style="4"/>
    <col min="7425" max="7425" width="8.7109375" style="4" customWidth="1"/>
    <col min="7426" max="7426" width="45.7109375" style="4" customWidth="1"/>
    <col min="7427" max="7427" width="15.7109375" style="4" customWidth="1"/>
    <col min="7428" max="7429" width="17.7109375" style="4" customWidth="1"/>
    <col min="7430" max="7430" width="15.28515625" style="4" customWidth="1"/>
    <col min="7431" max="7431" width="35.7109375" style="4" customWidth="1"/>
    <col min="7432" max="7432" width="17.7109375" style="4" customWidth="1"/>
    <col min="7433" max="7433" width="15.28515625" style="4" customWidth="1"/>
    <col min="7434" max="7434" width="30.7109375" style="4" customWidth="1"/>
    <col min="7435" max="7680" width="8.7109375" style="4"/>
    <col min="7681" max="7681" width="8.7109375" style="4" customWidth="1"/>
    <col min="7682" max="7682" width="45.7109375" style="4" customWidth="1"/>
    <col min="7683" max="7683" width="15.7109375" style="4" customWidth="1"/>
    <col min="7684" max="7685" width="17.7109375" style="4" customWidth="1"/>
    <col min="7686" max="7686" width="15.28515625" style="4" customWidth="1"/>
    <col min="7687" max="7687" width="35.7109375" style="4" customWidth="1"/>
    <col min="7688" max="7688" width="17.7109375" style="4" customWidth="1"/>
    <col min="7689" max="7689" width="15.28515625" style="4" customWidth="1"/>
    <col min="7690" max="7690" width="30.7109375" style="4" customWidth="1"/>
    <col min="7691" max="7936" width="8.7109375" style="4"/>
    <col min="7937" max="7937" width="8.7109375" style="4" customWidth="1"/>
    <col min="7938" max="7938" width="45.7109375" style="4" customWidth="1"/>
    <col min="7939" max="7939" width="15.7109375" style="4" customWidth="1"/>
    <col min="7940" max="7941" width="17.7109375" style="4" customWidth="1"/>
    <col min="7942" max="7942" width="15.28515625" style="4" customWidth="1"/>
    <col min="7943" max="7943" width="35.7109375" style="4" customWidth="1"/>
    <col min="7944" max="7944" width="17.7109375" style="4" customWidth="1"/>
    <col min="7945" max="7945" width="15.28515625" style="4" customWidth="1"/>
    <col min="7946" max="7946" width="30.7109375" style="4" customWidth="1"/>
    <col min="7947" max="8192" width="8.7109375" style="4"/>
    <col min="8193" max="8193" width="8.7109375" style="4" customWidth="1"/>
    <col min="8194" max="8194" width="45.7109375" style="4" customWidth="1"/>
    <col min="8195" max="8195" width="15.7109375" style="4" customWidth="1"/>
    <col min="8196" max="8197" width="17.7109375" style="4" customWidth="1"/>
    <col min="8198" max="8198" width="15.28515625" style="4" customWidth="1"/>
    <col min="8199" max="8199" width="35.7109375" style="4" customWidth="1"/>
    <col min="8200" max="8200" width="17.7109375" style="4" customWidth="1"/>
    <col min="8201" max="8201" width="15.28515625" style="4" customWidth="1"/>
    <col min="8202" max="8202" width="30.7109375" style="4" customWidth="1"/>
    <col min="8203" max="8448" width="8.7109375" style="4"/>
    <col min="8449" max="8449" width="8.7109375" style="4" customWidth="1"/>
    <col min="8450" max="8450" width="45.7109375" style="4" customWidth="1"/>
    <col min="8451" max="8451" width="15.7109375" style="4" customWidth="1"/>
    <col min="8452" max="8453" width="17.7109375" style="4" customWidth="1"/>
    <col min="8454" max="8454" width="15.28515625" style="4" customWidth="1"/>
    <col min="8455" max="8455" width="35.7109375" style="4" customWidth="1"/>
    <col min="8456" max="8456" width="17.7109375" style="4" customWidth="1"/>
    <col min="8457" max="8457" width="15.28515625" style="4" customWidth="1"/>
    <col min="8458" max="8458" width="30.7109375" style="4" customWidth="1"/>
    <col min="8459" max="8704" width="8.7109375" style="4"/>
    <col min="8705" max="8705" width="8.7109375" style="4" customWidth="1"/>
    <col min="8706" max="8706" width="45.7109375" style="4" customWidth="1"/>
    <col min="8707" max="8707" width="15.7109375" style="4" customWidth="1"/>
    <col min="8708" max="8709" width="17.7109375" style="4" customWidth="1"/>
    <col min="8710" max="8710" width="15.28515625" style="4" customWidth="1"/>
    <col min="8711" max="8711" width="35.7109375" style="4" customWidth="1"/>
    <col min="8712" max="8712" width="17.7109375" style="4" customWidth="1"/>
    <col min="8713" max="8713" width="15.28515625" style="4" customWidth="1"/>
    <col min="8714" max="8714" width="30.7109375" style="4" customWidth="1"/>
    <col min="8715" max="8960" width="8.7109375" style="4"/>
    <col min="8961" max="8961" width="8.7109375" style="4" customWidth="1"/>
    <col min="8962" max="8962" width="45.7109375" style="4" customWidth="1"/>
    <col min="8963" max="8963" width="15.7109375" style="4" customWidth="1"/>
    <col min="8964" max="8965" width="17.7109375" style="4" customWidth="1"/>
    <col min="8966" max="8966" width="15.28515625" style="4" customWidth="1"/>
    <col min="8967" max="8967" width="35.7109375" style="4" customWidth="1"/>
    <col min="8968" max="8968" width="17.7109375" style="4" customWidth="1"/>
    <col min="8969" max="8969" width="15.28515625" style="4" customWidth="1"/>
    <col min="8970" max="8970" width="30.7109375" style="4" customWidth="1"/>
    <col min="8971" max="9216" width="8.7109375" style="4"/>
    <col min="9217" max="9217" width="8.7109375" style="4" customWidth="1"/>
    <col min="9218" max="9218" width="45.7109375" style="4" customWidth="1"/>
    <col min="9219" max="9219" width="15.7109375" style="4" customWidth="1"/>
    <col min="9220" max="9221" width="17.7109375" style="4" customWidth="1"/>
    <col min="9222" max="9222" width="15.28515625" style="4" customWidth="1"/>
    <col min="9223" max="9223" width="35.7109375" style="4" customWidth="1"/>
    <col min="9224" max="9224" width="17.7109375" style="4" customWidth="1"/>
    <col min="9225" max="9225" width="15.28515625" style="4" customWidth="1"/>
    <col min="9226" max="9226" width="30.7109375" style="4" customWidth="1"/>
    <col min="9227" max="9472" width="8.7109375" style="4"/>
    <col min="9473" max="9473" width="8.7109375" style="4" customWidth="1"/>
    <col min="9474" max="9474" width="45.7109375" style="4" customWidth="1"/>
    <col min="9475" max="9475" width="15.7109375" style="4" customWidth="1"/>
    <col min="9476" max="9477" width="17.7109375" style="4" customWidth="1"/>
    <col min="9478" max="9478" width="15.28515625" style="4" customWidth="1"/>
    <col min="9479" max="9479" width="35.7109375" style="4" customWidth="1"/>
    <col min="9480" max="9480" width="17.7109375" style="4" customWidth="1"/>
    <col min="9481" max="9481" width="15.28515625" style="4" customWidth="1"/>
    <col min="9482" max="9482" width="30.7109375" style="4" customWidth="1"/>
    <col min="9483" max="9728" width="8.7109375" style="4"/>
    <col min="9729" max="9729" width="8.7109375" style="4" customWidth="1"/>
    <col min="9730" max="9730" width="45.7109375" style="4" customWidth="1"/>
    <col min="9731" max="9731" width="15.7109375" style="4" customWidth="1"/>
    <col min="9732" max="9733" width="17.7109375" style="4" customWidth="1"/>
    <col min="9734" max="9734" width="15.28515625" style="4" customWidth="1"/>
    <col min="9735" max="9735" width="35.7109375" style="4" customWidth="1"/>
    <col min="9736" max="9736" width="17.7109375" style="4" customWidth="1"/>
    <col min="9737" max="9737" width="15.28515625" style="4" customWidth="1"/>
    <col min="9738" max="9738" width="30.7109375" style="4" customWidth="1"/>
    <col min="9739" max="9984" width="8.7109375" style="4"/>
    <col min="9985" max="9985" width="8.7109375" style="4" customWidth="1"/>
    <col min="9986" max="9986" width="45.7109375" style="4" customWidth="1"/>
    <col min="9987" max="9987" width="15.7109375" style="4" customWidth="1"/>
    <col min="9988" max="9989" width="17.7109375" style="4" customWidth="1"/>
    <col min="9990" max="9990" width="15.28515625" style="4" customWidth="1"/>
    <col min="9991" max="9991" width="35.7109375" style="4" customWidth="1"/>
    <col min="9992" max="9992" width="17.7109375" style="4" customWidth="1"/>
    <col min="9993" max="9993" width="15.28515625" style="4" customWidth="1"/>
    <col min="9994" max="9994" width="30.7109375" style="4" customWidth="1"/>
    <col min="9995" max="10240" width="8.7109375" style="4"/>
    <col min="10241" max="10241" width="8.7109375" style="4" customWidth="1"/>
    <col min="10242" max="10242" width="45.7109375" style="4" customWidth="1"/>
    <col min="10243" max="10243" width="15.7109375" style="4" customWidth="1"/>
    <col min="10244" max="10245" width="17.7109375" style="4" customWidth="1"/>
    <col min="10246" max="10246" width="15.28515625" style="4" customWidth="1"/>
    <col min="10247" max="10247" width="35.7109375" style="4" customWidth="1"/>
    <col min="10248" max="10248" width="17.7109375" style="4" customWidth="1"/>
    <col min="10249" max="10249" width="15.28515625" style="4" customWidth="1"/>
    <col min="10250" max="10250" width="30.7109375" style="4" customWidth="1"/>
    <col min="10251" max="10496" width="8.7109375" style="4"/>
    <col min="10497" max="10497" width="8.7109375" style="4" customWidth="1"/>
    <col min="10498" max="10498" width="45.7109375" style="4" customWidth="1"/>
    <col min="10499" max="10499" width="15.7109375" style="4" customWidth="1"/>
    <col min="10500" max="10501" width="17.7109375" style="4" customWidth="1"/>
    <col min="10502" max="10502" width="15.28515625" style="4" customWidth="1"/>
    <col min="10503" max="10503" width="35.7109375" style="4" customWidth="1"/>
    <col min="10504" max="10504" width="17.7109375" style="4" customWidth="1"/>
    <col min="10505" max="10505" width="15.28515625" style="4" customWidth="1"/>
    <col min="10506" max="10506" width="30.7109375" style="4" customWidth="1"/>
    <col min="10507" max="10752" width="8.7109375" style="4"/>
    <col min="10753" max="10753" width="8.7109375" style="4" customWidth="1"/>
    <col min="10754" max="10754" width="45.7109375" style="4" customWidth="1"/>
    <col min="10755" max="10755" width="15.7109375" style="4" customWidth="1"/>
    <col min="10756" max="10757" width="17.7109375" style="4" customWidth="1"/>
    <col min="10758" max="10758" width="15.28515625" style="4" customWidth="1"/>
    <col min="10759" max="10759" width="35.7109375" style="4" customWidth="1"/>
    <col min="10760" max="10760" width="17.7109375" style="4" customWidth="1"/>
    <col min="10761" max="10761" width="15.28515625" style="4" customWidth="1"/>
    <col min="10762" max="10762" width="30.7109375" style="4" customWidth="1"/>
    <col min="10763" max="11008" width="8.7109375" style="4"/>
    <col min="11009" max="11009" width="8.7109375" style="4" customWidth="1"/>
    <col min="11010" max="11010" width="45.7109375" style="4" customWidth="1"/>
    <col min="11011" max="11011" width="15.7109375" style="4" customWidth="1"/>
    <col min="11012" max="11013" width="17.7109375" style="4" customWidth="1"/>
    <col min="11014" max="11014" width="15.28515625" style="4" customWidth="1"/>
    <col min="11015" max="11015" width="35.7109375" style="4" customWidth="1"/>
    <col min="11016" max="11016" width="17.7109375" style="4" customWidth="1"/>
    <col min="11017" max="11017" width="15.28515625" style="4" customWidth="1"/>
    <col min="11018" max="11018" width="30.7109375" style="4" customWidth="1"/>
    <col min="11019" max="11264" width="8.7109375" style="4"/>
    <col min="11265" max="11265" width="8.7109375" style="4" customWidth="1"/>
    <col min="11266" max="11266" width="45.7109375" style="4" customWidth="1"/>
    <col min="11267" max="11267" width="15.7109375" style="4" customWidth="1"/>
    <col min="11268" max="11269" width="17.7109375" style="4" customWidth="1"/>
    <col min="11270" max="11270" width="15.28515625" style="4" customWidth="1"/>
    <col min="11271" max="11271" width="35.7109375" style="4" customWidth="1"/>
    <col min="11272" max="11272" width="17.7109375" style="4" customWidth="1"/>
    <col min="11273" max="11273" width="15.28515625" style="4" customWidth="1"/>
    <col min="11274" max="11274" width="30.7109375" style="4" customWidth="1"/>
    <col min="11275" max="11520" width="8.7109375" style="4"/>
    <col min="11521" max="11521" width="8.7109375" style="4" customWidth="1"/>
    <col min="11522" max="11522" width="45.7109375" style="4" customWidth="1"/>
    <col min="11523" max="11523" width="15.7109375" style="4" customWidth="1"/>
    <col min="11524" max="11525" width="17.7109375" style="4" customWidth="1"/>
    <col min="11526" max="11526" width="15.28515625" style="4" customWidth="1"/>
    <col min="11527" max="11527" width="35.7109375" style="4" customWidth="1"/>
    <col min="11528" max="11528" width="17.7109375" style="4" customWidth="1"/>
    <col min="11529" max="11529" width="15.28515625" style="4" customWidth="1"/>
    <col min="11530" max="11530" width="30.7109375" style="4" customWidth="1"/>
    <col min="11531" max="11776" width="8.7109375" style="4"/>
    <col min="11777" max="11777" width="8.7109375" style="4" customWidth="1"/>
    <col min="11778" max="11778" width="45.7109375" style="4" customWidth="1"/>
    <col min="11779" max="11779" width="15.7109375" style="4" customWidth="1"/>
    <col min="11780" max="11781" width="17.7109375" style="4" customWidth="1"/>
    <col min="11782" max="11782" width="15.28515625" style="4" customWidth="1"/>
    <col min="11783" max="11783" width="35.7109375" style="4" customWidth="1"/>
    <col min="11784" max="11784" width="17.7109375" style="4" customWidth="1"/>
    <col min="11785" max="11785" width="15.28515625" style="4" customWidth="1"/>
    <col min="11786" max="11786" width="30.7109375" style="4" customWidth="1"/>
    <col min="11787" max="12032" width="8.7109375" style="4"/>
    <col min="12033" max="12033" width="8.7109375" style="4" customWidth="1"/>
    <col min="12034" max="12034" width="45.7109375" style="4" customWidth="1"/>
    <col min="12035" max="12035" width="15.7109375" style="4" customWidth="1"/>
    <col min="12036" max="12037" width="17.7109375" style="4" customWidth="1"/>
    <col min="12038" max="12038" width="15.28515625" style="4" customWidth="1"/>
    <col min="12039" max="12039" width="35.7109375" style="4" customWidth="1"/>
    <col min="12040" max="12040" width="17.7109375" style="4" customWidth="1"/>
    <col min="12041" max="12041" width="15.28515625" style="4" customWidth="1"/>
    <col min="12042" max="12042" width="30.7109375" style="4" customWidth="1"/>
    <col min="12043" max="12288" width="8.7109375" style="4"/>
    <col min="12289" max="12289" width="8.7109375" style="4" customWidth="1"/>
    <col min="12290" max="12290" width="45.7109375" style="4" customWidth="1"/>
    <col min="12291" max="12291" width="15.7109375" style="4" customWidth="1"/>
    <col min="12292" max="12293" width="17.7109375" style="4" customWidth="1"/>
    <col min="12294" max="12294" width="15.28515625" style="4" customWidth="1"/>
    <col min="12295" max="12295" width="35.7109375" style="4" customWidth="1"/>
    <col min="12296" max="12296" width="17.7109375" style="4" customWidth="1"/>
    <col min="12297" max="12297" width="15.28515625" style="4" customWidth="1"/>
    <col min="12298" max="12298" width="30.7109375" style="4" customWidth="1"/>
    <col min="12299" max="12544" width="8.7109375" style="4"/>
    <col min="12545" max="12545" width="8.7109375" style="4" customWidth="1"/>
    <col min="12546" max="12546" width="45.7109375" style="4" customWidth="1"/>
    <col min="12547" max="12547" width="15.7109375" style="4" customWidth="1"/>
    <col min="12548" max="12549" width="17.7109375" style="4" customWidth="1"/>
    <col min="12550" max="12550" width="15.28515625" style="4" customWidth="1"/>
    <col min="12551" max="12551" width="35.7109375" style="4" customWidth="1"/>
    <col min="12552" max="12552" width="17.7109375" style="4" customWidth="1"/>
    <col min="12553" max="12553" width="15.28515625" style="4" customWidth="1"/>
    <col min="12554" max="12554" width="30.7109375" style="4" customWidth="1"/>
    <col min="12555" max="12800" width="8.7109375" style="4"/>
    <col min="12801" max="12801" width="8.7109375" style="4" customWidth="1"/>
    <col min="12802" max="12802" width="45.7109375" style="4" customWidth="1"/>
    <col min="12803" max="12803" width="15.7109375" style="4" customWidth="1"/>
    <col min="12804" max="12805" width="17.7109375" style="4" customWidth="1"/>
    <col min="12806" max="12806" width="15.28515625" style="4" customWidth="1"/>
    <col min="12807" max="12807" width="35.7109375" style="4" customWidth="1"/>
    <col min="12808" max="12808" width="17.7109375" style="4" customWidth="1"/>
    <col min="12809" max="12809" width="15.28515625" style="4" customWidth="1"/>
    <col min="12810" max="12810" width="30.7109375" style="4" customWidth="1"/>
    <col min="12811" max="13056" width="8.7109375" style="4"/>
    <col min="13057" max="13057" width="8.7109375" style="4" customWidth="1"/>
    <col min="13058" max="13058" width="45.7109375" style="4" customWidth="1"/>
    <col min="13059" max="13059" width="15.7109375" style="4" customWidth="1"/>
    <col min="13060" max="13061" width="17.7109375" style="4" customWidth="1"/>
    <col min="13062" max="13062" width="15.28515625" style="4" customWidth="1"/>
    <col min="13063" max="13063" width="35.7109375" style="4" customWidth="1"/>
    <col min="13064" max="13064" width="17.7109375" style="4" customWidth="1"/>
    <col min="13065" max="13065" width="15.28515625" style="4" customWidth="1"/>
    <col min="13066" max="13066" width="30.7109375" style="4" customWidth="1"/>
    <col min="13067" max="13312" width="8.7109375" style="4"/>
    <col min="13313" max="13313" width="8.7109375" style="4" customWidth="1"/>
    <col min="13314" max="13314" width="45.7109375" style="4" customWidth="1"/>
    <col min="13315" max="13315" width="15.7109375" style="4" customWidth="1"/>
    <col min="13316" max="13317" width="17.7109375" style="4" customWidth="1"/>
    <col min="13318" max="13318" width="15.28515625" style="4" customWidth="1"/>
    <col min="13319" max="13319" width="35.7109375" style="4" customWidth="1"/>
    <col min="13320" max="13320" width="17.7109375" style="4" customWidth="1"/>
    <col min="13321" max="13321" width="15.28515625" style="4" customWidth="1"/>
    <col min="13322" max="13322" width="30.7109375" style="4" customWidth="1"/>
    <col min="13323" max="13568" width="8.7109375" style="4"/>
    <col min="13569" max="13569" width="8.7109375" style="4" customWidth="1"/>
    <col min="13570" max="13570" width="45.7109375" style="4" customWidth="1"/>
    <col min="13571" max="13571" width="15.7109375" style="4" customWidth="1"/>
    <col min="13572" max="13573" width="17.7109375" style="4" customWidth="1"/>
    <col min="13574" max="13574" width="15.28515625" style="4" customWidth="1"/>
    <col min="13575" max="13575" width="35.7109375" style="4" customWidth="1"/>
    <col min="13576" max="13576" width="17.7109375" style="4" customWidth="1"/>
    <col min="13577" max="13577" width="15.28515625" style="4" customWidth="1"/>
    <col min="13578" max="13578" width="30.7109375" style="4" customWidth="1"/>
    <col min="13579" max="13824" width="8.7109375" style="4"/>
    <col min="13825" max="13825" width="8.7109375" style="4" customWidth="1"/>
    <col min="13826" max="13826" width="45.7109375" style="4" customWidth="1"/>
    <col min="13827" max="13827" width="15.7109375" style="4" customWidth="1"/>
    <col min="13828" max="13829" width="17.7109375" style="4" customWidth="1"/>
    <col min="13830" max="13830" width="15.28515625" style="4" customWidth="1"/>
    <col min="13831" max="13831" width="35.7109375" style="4" customWidth="1"/>
    <col min="13832" max="13832" width="17.7109375" style="4" customWidth="1"/>
    <col min="13833" max="13833" width="15.28515625" style="4" customWidth="1"/>
    <col min="13834" max="13834" width="30.7109375" style="4" customWidth="1"/>
    <col min="13835" max="14080" width="8.7109375" style="4"/>
    <col min="14081" max="14081" width="8.7109375" style="4" customWidth="1"/>
    <col min="14082" max="14082" width="45.7109375" style="4" customWidth="1"/>
    <col min="14083" max="14083" width="15.7109375" style="4" customWidth="1"/>
    <col min="14084" max="14085" width="17.7109375" style="4" customWidth="1"/>
    <col min="14086" max="14086" width="15.28515625" style="4" customWidth="1"/>
    <col min="14087" max="14087" width="35.7109375" style="4" customWidth="1"/>
    <col min="14088" max="14088" width="17.7109375" style="4" customWidth="1"/>
    <col min="14089" max="14089" width="15.28515625" style="4" customWidth="1"/>
    <col min="14090" max="14090" width="30.7109375" style="4" customWidth="1"/>
    <col min="14091" max="14336" width="8.7109375" style="4"/>
    <col min="14337" max="14337" width="8.7109375" style="4" customWidth="1"/>
    <col min="14338" max="14338" width="45.7109375" style="4" customWidth="1"/>
    <col min="14339" max="14339" width="15.7109375" style="4" customWidth="1"/>
    <col min="14340" max="14341" width="17.7109375" style="4" customWidth="1"/>
    <col min="14342" max="14342" width="15.28515625" style="4" customWidth="1"/>
    <col min="14343" max="14343" width="35.7109375" style="4" customWidth="1"/>
    <col min="14344" max="14344" width="17.7109375" style="4" customWidth="1"/>
    <col min="14345" max="14345" width="15.28515625" style="4" customWidth="1"/>
    <col min="14346" max="14346" width="30.7109375" style="4" customWidth="1"/>
    <col min="14347" max="14592" width="8.7109375" style="4"/>
    <col min="14593" max="14593" width="8.7109375" style="4" customWidth="1"/>
    <col min="14594" max="14594" width="45.7109375" style="4" customWidth="1"/>
    <col min="14595" max="14595" width="15.7109375" style="4" customWidth="1"/>
    <col min="14596" max="14597" width="17.7109375" style="4" customWidth="1"/>
    <col min="14598" max="14598" width="15.28515625" style="4" customWidth="1"/>
    <col min="14599" max="14599" width="35.7109375" style="4" customWidth="1"/>
    <col min="14600" max="14600" width="17.7109375" style="4" customWidth="1"/>
    <col min="14601" max="14601" width="15.28515625" style="4" customWidth="1"/>
    <col min="14602" max="14602" width="30.7109375" style="4" customWidth="1"/>
    <col min="14603" max="14848" width="8.7109375" style="4"/>
    <col min="14849" max="14849" width="8.7109375" style="4" customWidth="1"/>
    <col min="14850" max="14850" width="45.7109375" style="4" customWidth="1"/>
    <col min="14851" max="14851" width="15.7109375" style="4" customWidth="1"/>
    <col min="14852" max="14853" width="17.7109375" style="4" customWidth="1"/>
    <col min="14854" max="14854" width="15.28515625" style="4" customWidth="1"/>
    <col min="14855" max="14855" width="35.7109375" style="4" customWidth="1"/>
    <col min="14856" max="14856" width="17.7109375" style="4" customWidth="1"/>
    <col min="14857" max="14857" width="15.28515625" style="4" customWidth="1"/>
    <col min="14858" max="14858" width="30.7109375" style="4" customWidth="1"/>
    <col min="14859" max="15104" width="8.7109375" style="4"/>
    <col min="15105" max="15105" width="8.7109375" style="4" customWidth="1"/>
    <col min="15106" max="15106" width="45.7109375" style="4" customWidth="1"/>
    <col min="15107" max="15107" width="15.7109375" style="4" customWidth="1"/>
    <col min="15108" max="15109" width="17.7109375" style="4" customWidth="1"/>
    <col min="15110" max="15110" width="15.28515625" style="4" customWidth="1"/>
    <col min="15111" max="15111" width="35.7109375" style="4" customWidth="1"/>
    <col min="15112" max="15112" width="17.7109375" style="4" customWidth="1"/>
    <col min="15113" max="15113" width="15.28515625" style="4" customWidth="1"/>
    <col min="15114" max="15114" width="30.7109375" style="4" customWidth="1"/>
    <col min="15115" max="15360" width="8.7109375" style="4"/>
    <col min="15361" max="15361" width="8.7109375" style="4" customWidth="1"/>
    <col min="15362" max="15362" width="45.7109375" style="4" customWidth="1"/>
    <col min="15363" max="15363" width="15.7109375" style="4" customWidth="1"/>
    <col min="15364" max="15365" width="17.7109375" style="4" customWidth="1"/>
    <col min="15366" max="15366" width="15.28515625" style="4" customWidth="1"/>
    <col min="15367" max="15367" width="35.7109375" style="4" customWidth="1"/>
    <col min="15368" max="15368" width="17.7109375" style="4" customWidth="1"/>
    <col min="15369" max="15369" width="15.28515625" style="4" customWidth="1"/>
    <col min="15370" max="15370" width="30.7109375" style="4" customWidth="1"/>
    <col min="15371" max="15616" width="8.7109375" style="4"/>
    <col min="15617" max="15617" width="8.7109375" style="4" customWidth="1"/>
    <col min="15618" max="15618" width="45.7109375" style="4" customWidth="1"/>
    <col min="15619" max="15619" width="15.7109375" style="4" customWidth="1"/>
    <col min="15620" max="15621" width="17.7109375" style="4" customWidth="1"/>
    <col min="15622" max="15622" width="15.28515625" style="4" customWidth="1"/>
    <col min="15623" max="15623" width="35.7109375" style="4" customWidth="1"/>
    <col min="15624" max="15624" width="17.7109375" style="4" customWidth="1"/>
    <col min="15625" max="15625" width="15.28515625" style="4" customWidth="1"/>
    <col min="15626" max="15626" width="30.7109375" style="4" customWidth="1"/>
    <col min="15627" max="15872" width="8.7109375" style="4"/>
    <col min="15873" max="15873" width="8.7109375" style="4" customWidth="1"/>
    <col min="15874" max="15874" width="45.7109375" style="4" customWidth="1"/>
    <col min="15875" max="15875" width="15.7109375" style="4" customWidth="1"/>
    <col min="15876" max="15877" width="17.7109375" style="4" customWidth="1"/>
    <col min="15878" max="15878" width="15.28515625" style="4" customWidth="1"/>
    <col min="15879" max="15879" width="35.7109375" style="4" customWidth="1"/>
    <col min="15880" max="15880" width="17.7109375" style="4" customWidth="1"/>
    <col min="15881" max="15881" width="15.28515625" style="4" customWidth="1"/>
    <col min="15882" max="15882" width="30.7109375" style="4" customWidth="1"/>
    <col min="15883" max="16128" width="8.7109375" style="4"/>
    <col min="16129" max="16129" width="8.7109375" style="4" customWidth="1"/>
    <col min="16130" max="16130" width="45.7109375" style="4" customWidth="1"/>
    <col min="16131" max="16131" width="15.7109375" style="4" customWidth="1"/>
    <col min="16132" max="16133" width="17.7109375" style="4" customWidth="1"/>
    <col min="16134" max="16134" width="15.28515625" style="4" customWidth="1"/>
    <col min="16135" max="16135" width="35.7109375" style="4" customWidth="1"/>
    <col min="16136" max="16136" width="17.7109375" style="4" customWidth="1"/>
    <col min="16137" max="16137" width="15.28515625" style="4" customWidth="1"/>
    <col min="16138" max="16138" width="30.7109375" style="4" customWidth="1"/>
    <col min="16139" max="16384" width="8.7109375" style="4"/>
  </cols>
  <sheetData>
    <row r="1" spans="1:10" ht="18.75" x14ac:dyDescent="0.3">
      <c r="A1" s="461"/>
      <c r="B1" s="1212"/>
      <c r="C1" s="1212"/>
      <c r="D1" s="1212"/>
      <c r="E1" s="1212"/>
      <c r="F1" s="1212"/>
      <c r="G1" s="1212"/>
      <c r="H1" s="1212"/>
      <c r="I1" s="1212"/>
      <c r="J1" s="1206" t="s">
        <v>2220</v>
      </c>
    </row>
    <row r="2" spans="1:10" s="1" customFormat="1" ht="36" customHeight="1" x14ac:dyDescent="0.25">
      <c r="A2" s="2317" t="s">
        <v>1388</v>
      </c>
      <c r="B2" s="2317"/>
      <c r="C2" s="2317"/>
      <c r="D2" s="2317"/>
      <c r="E2" s="2317"/>
      <c r="F2" s="2317"/>
      <c r="G2" s="2317"/>
      <c r="H2" s="2317"/>
      <c r="I2" s="2317"/>
      <c r="J2" s="2317"/>
    </row>
    <row r="3" spans="1:10" s="1" customFormat="1" ht="18.75" x14ac:dyDescent="0.25">
      <c r="A3" s="1872" t="s">
        <v>0</v>
      </c>
      <c r="B3" s="1872"/>
      <c r="C3" s="1872"/>
      <c r="D3" s="1872"/>
      <c r="E3" s="1872"/>
      <c r="F3" s="1872"/>
      <c r="G3" s="1872"/>
      <c r="H3" s="1872"/>
      <c r="I3" s="1872"/>
      <c r="J3" s="1872"/>
    </row>
    <row r="4" spans="1:10" s="2" customFormat="1" ht="18.75" x14ac:dyDescent="0.3">
      <c r="A4" s="2318" t="s">
        <v>1250</v>
      </c>
      <c r="B4" s="2319"/>
      <c r="C4" s="2319"/>
      <c r="D4" s="2319"/>
      <c r="E4" s="2319"/>
      <c r="F4" s="2319"/>
      <c r="G4" s="2319"/>
      <c r="H4" s="2319"/>
      <c r="I4" s="2319"/>
      <c r="J4" s="2319"/>
    </row>
    <row r="5" spans="1:10" s="1" customFormat="1" ht="119.25" customHeight="1" x14ac:dyDescent="0.25">
      <c r="A5" s="1218" t="s">
        <v>1</v>
      </c>
      <c r="B5" s="1223" t="s">
        <v>2</v>
      </c>
      <c r="C5" s="1223" t="s">
        <v>3</v>
      </c>
      <c r="D5" s="608" t="s">
        <v>706</v>
      </c>
      <c r="E5" s="609" t="s">
        <v>1259</v>
      </c>
      <c r="F5" s="609" t="s">
        <v>4</v>
      </c>
      <c r="G5" s="1223" t="s">
        <v>5</v>
      </c>
      <c r="H5" s="1223" t="s">
        <v>1257</v>
      </c>
      <c r="I5" s="1223" t="s">
        <v>6</v>
      </c>
      <c r="J5" s="1223" t="s">
        <v>7</v>
      </c>
    </row>
    <row r="6" spans="1:10" s="1" customFormat="1" ht="18.75" x14ac:dyDescent="0.25">
      <c r="A6" s="1215" t="s">
        <v>8</v>
      </c>
      <c r="B6" s="403">
        <v>2</v>
      </c>
      <c r="C6" s="403">
        <v>3</v>
      </c>
      <c r="D6" s="403">
        <v>4</v>
      </c>
      <c r="E6" s="699">
        <v>5</v>
      </c>
      <c r="F6" s="699">
        <v>6</v>
      </c>
      <c r="G6" s="403">
        <v>7</v>
      </c>
      <c r="H6" s="403">
        <v>8</v>
      </c>
      <c r="I6" s="403">
        <v>9</v>
      </c>
      <c r="J6" s="403">
        <v>10</v>
      </c>
    </row>
    <row r="7" spans="1:10" s="1" customFormat="1" ht="18.75" x14ac:dyDescent="0.25">
      <c r="A7" s="1215"/>
      <c r="B7" s="2320" t="s">
        <v>9</v>
      </c>
      <c r="C7" s="2320"/>
      <c r="D7" s="2320"/>
      <c r="E7" s="2320"/>
      <c r="F7" s="2320"/>
      <c r="G7" s="2320"/>
      <c r="H7" s="2320"/>
      <c r="I7" s="2320"/>
      <c r="J7" s="2320"/>
    </row>
    <row r="8" spans="1:10" s="3" customFormat="1" ht="92.25" customHeight="1" x14ac:dyDescent="0.25">
      <c r="A8" s="814" t="s">
        <v>10</v>
      </c>
      <c r="B8" s="797" t="s">
        <v>11</v>
      </c>
      <c r="C8" s="1221" t="s">
        <v>23</v>
      </c>
      <c r="D8" s="345">
        <f>D9+D11</f>
        <v>550</v>
      </c>
      <c r="E8" s="345">
        <f>E9+E11</f>
        <v>550</v>
      </c>
      <c r="F8" s="1205">
        <f>E8/D8*100</f>
        <v>100</v>
      </c>
      <c r="G8" s="344"/>
      <c r="H8" s="345">
        <f>H9</f>
        <v>550</v>
      </c>
      <c r="I8" s="345">
        <f>I9</f>
        <v>100</v>
      </c>
      <c r="J8" s="344"/>
    </row>
    <row r="9" spans="1:10" s="1" customFormat="1" ht="94.5" customHeight="1" x14ac:dyDescent="0.25">
      <c r="A9" s="1358" t="s">
        <v>12</v>
      </c>
      <c r="B9" s="800" t="s">
        <v>772</v>
      </c>
      <c r="C9" s="800" t="s">
        <v>23</v>
      </c>
      <c r="D9" s="501">
        <f>D10</f>
        <v>550</v>
      </c>
      <c r="E9" s="501">
        <f>E10</f>
        <v>550</v>
      </c>
      <c r="F9" s="501">
        <f>E9/D9*100</f>
        <v>100</v>
      </c>
      <c r="G9" s="1202"/>
      <c r="H9" s="501">
        <f>H10</f>
        <v>550</v>
      </c>
      <c r="I9" s="501">
        <f>H9/D9*100</f>
        <v>100</v>
      </c>
      <c r="J9" s="715"/>
    </row>
    <row r="10" spans="1:10" s="1" customFormat="1" ht="184.5" customHeight="1" x14ac:dyDescent="0.25">
      <c r="A10" s="1201" t="s">
        <v>92</v>
      </c>
      <c r="B10" s="800" t="s">
        <v>773</v>
      </c>
      <c r="C10" s="800" t="s">
        <v>23</v>
      </c>
      <c r="D10" s="501">
        <v>550</v>
      </c>
      <c r="E10" s="501">
        <v>550</v>
      </c>
      <c r="F10" s="501">
        <f>E10/D10*100</f>
        <v>100</v>
      </c>
      <c r="G10" s="1209" t="s">
        <v>1424</v>
      </c>
      <c r="H10" s="501">
        <v>550</v>
      </c>
      <c r="I10" s="501">
        <f>H10/D10*100</f>
        <v>100</v>
      </c>
      <c r="J10" s="1209"/>
    </row>
    <row r="11" spans="1:10" s="1" customFormat="1" ht="94.5" customHeight="1" x14ac:dyDescent="0.25">
      <c r="A11" s="1358" t="s">
        <v>13</v>
      </c>
      <c r="B11" s="800" t="s">
        <v>774</v>
      </c>
      <c r="C11" s="715" t="s">
        <v>23</v>
      </c>
      <c r="D11" s="501">
        <v>0</v>
      </c>
      <c r="E11" s="501">
        <v>0</v>
      </c>
      <c r="F11" s="501">
        <v>0</v>
      </c>
      <c r="G11" s="715"/>
      <c r="H11" s="501">
        <v>0</v>
      </c>
      <c r="I11" s="501">
        <v>0</v>
      </c>
      <c r="J11" s="1209"/>
    </row>
    <row r="12" spans="1:10" s="1" customFormat="1" ht="16.5" customHeight="1" x14ac:dyDescent="0.25">
      <c r="A12" s="2303" t="s">
        <v>14</v>
      </c>
      <c r="B12" s="2275" t="s">
        <v>775</v>
      </c>
      <c r="C12" s="2120"/>
      <c r="D12" s="2120">
        <v>0</v>
      </c>
      <c r="E12" s="2120">
        <v>0</v>
      </c>
      <c r="F12" s="2120">
        <v>0</v>
      </c>
      <c r="G12" s="2120"/>
      <c r="H12" s="2120">
        <v>0</v>
      </c>
      <c r="I12" s="2120">
        <v>0</v>
      </c>
      <c r="J12" s="2120"/>
    </row>
    <row r="13" spans="1:10" s="1" customFormat="1" ht="56.25" customHeight="1" x14ac:dyDescent="0.25">
      <c r="A13" s="2303"/>
      <c r="B13" s="2275"/>
      <c r="C13" s="2122"/>
      <c r="D13" s="2122"/>
      <c r="E13" s="2122"/>
      <c r="F13" s="2122"/>
      <c r="G13" s="2122"/>
      <c r="H13" s="2122"/>
      <c r="I13" s="2122"/>
      <c r="J13" s="2122"/>
    </row>
    <row r="14" spans="1:10" s="1" customFormat="1" ht="58.5" customHeight="1" x14ac:dyDescent="0.25">
      <c r="A14" s="1358" t="s">
        <v>15</v>
      </c>
      <c r="B14" s="800" t="s">
        <v>776</v>
      </c>
      <c r="C14" s="2314" t="s">
        <v>777</v>
      </c>
      <c r="D14" s="2315"/>
      <c r="E14" s="2315"/>
      <c r="F14" s="2315"/>
      <c r="G14" s="2315"/>
      <c r="H14" s="2315"/>
      <c r="I14" s="2315"/>
      <c r="J14" s="2316"/>
    </row>
    <row r="15" spans="1:10" s="1" customFormat="1" ht="18" customHeight="1" x14ac:dyDescent="0.25">
      <c r="A15" s="2291" t="s">
        <v>16</v>
      </c>
      <c r="B15" s="2288" t="s">
        <v>17</v>
      </c>
      <c r="C15" s="797" t="s">
        <v>778</v>
      </c>
      <c r="D15" s="1205">
        <f>D16+D17+D18+D19</f>
        <v>1912</v>
      </c>
      <c r="E15" s="346">
        <f>E16+E17+E18+E19</f>
        <v>1355.4</v>
      </c>
      <c r="F15" s="346">
        <f>E15/D15*100</f>
        <v>70.889121338912148</v>
      </c>
      <c r="G15" s="2271"/>
      <c r="H15" s="346">
        <f>H16+H17+H18+H19</f>
        <v>1355.4</v>
      </c>
      <c r="I15" s="346">
        <f>H15/D15*100</f>
        <v>70.889121338912148</v>
      </c>
      <c r="J15" s="2271"/>
    </row>
    <row r="16" spans="1:10" s="1" customFormat="1" ht="75" x14ac:dyDescent="0.25">
      <c r="A16" s="2292"/>
      <c r="B16" s="2289"/>
      <c r="C16" s="797" t="s">
        <v>22</v>
      </c>
      <c r="D16" s="1205">
        <f t="shared" ref="D16:E19" si="0">D21</f>
        <v>0</v>
      </c>
      <c r="E16" s="346">
        <f t="shared" si="0"/>
        <v>0</v>
      </c>
      <c r="F16" s="346">
        <v>0</v>
      </c>
      <c r="G16" s="2272"/>
      <c r="H16" s="346">
        <f>H21</f>
        <v>0</v>
      </c>
      <c r="I16" s="346">
        <v>0</v>
      </c>
      <c r="J16" s="2272"/>
    </row>
    <row r="17" spans="1:13" s="1" customFormat="1" ht="78.75" customHeight="1" x14ac:dyDescent="0.25">
      <c r="A17" s="2292"/>
      <c r="B17" s="2289"/>
      <c r="C17" s="797" t="s">
        <v>50</v>
      </c>
      <c r="D17" s="1205">
        <f t="shared" si="0"/>
        <v>1912</v>
      </c>
      <c r="E17" s="346">
        <f t="shared" si="0"/>
        <v>1355.4</v>
      </c>
      <c r="F17" s="346">
        <f t="shared" ref="F17" si="1">E17/D17*100</f>
        <v>70.889121338912148</v>
      </c>
      <c r="G17" s="2272"/>
      <c r="H17" s="346">
        <f t="shared" ref="H17:H19" si="2">H22</f>
        <v>1355.4</v>
      </c>
      <c r="I17" s="346">
        <f t="shared" ref="I17" si="3">H17/D17*100</f>
        <v>70.889121338912148</v>
      </c>
      <c r="J17" s="2272"/>
    </row>
    <row r="18" spans="1:13" s="1" customFormat="1" ht="93.75" x14ac:dyDescent="0.25">
      <c r="A18" s="2292"/>
      <c r="B18" s="2289"/>
      <c r="C18" s="1359" t="s">
        <v>23</v>
      </c>
      <c r="D18" s="1205">
        <f t="shared" si="0"/>
        <v>0</v>
      </c>
      <c r="E18" s="346">
        <f t="shared" si="0"/>
        <v>0</v>
      </c>
      <c r="F18" s="346">
        <v>0</v>
      </c>
      <c r="G18" s="2272"/>
      <c r="H18" s="346">
        <f t="shared" si="2"/>
        <v>0</v>
      </c>
      <c r="I18" s="346">
        <v>0</v>
      </c>
      <c r="J18" s="2272"/>
    </row>
    <row r="19" spans="1:13" s="1" customFormat="1" ht="57" customHeight="1" x14ac:dyDescent="0.25">
      <c r="A19" s="2293"/>
      <c r="B19" s="2290"/>
      <c r="C19" s="797" t="s">
        <v>24</v>
      </c>
      <c r="D19" s="1205">
        <f t="shared" si="0"/>
        <v>0</v>
      </c>
      <c r="E19" s="346">
        <f t="shared" si="0"/>
        <v>0</v>
      </c>
      <c r="F19" s="346">
        <v>0</v>
      </c>
      <c r="G19" s="2273"/>
      <c r="H19" s="346">
        <f t="shared" si="2"/>
        <v>0</v>
      </c>
      <c r="I19" s="346">
        <v>0</v>
      </c>
      <c r="J19" s="2273"/>
    </row>
    <row r="20" spans="1:13" s="1" customFormat="1" ht="39.75" customHeight="1" x14ac:dyDescent="0.25">
      <c r="A20" s="2260" t="s">
        <v>20</v>
      </c>
      <c r="B20" s="2261" t="s">
        <v>779</v>
      </c>
      <c r="C20" s="800" t="s">
        <v>778</v>
      </c>
      <c r="D20" s="501">
        <f>D21+D22+D23+D24</f>
        <v>1912</v>
      </c>
      <c r="E20" s="1198">
        <f>E21+E22+E23+E24</f>
        <v>1355.4</v>
      </c>
      <c r="F20" s="1198">
        <f>E20/D20*100</f>
        <v>70.889121338912148</v>
      </c>
      <c r="G20" s="2302" t="s">
        <v>2305</v>
      </c>
      <c r="H20" s="1198">
        <f>H21+H22+H23+H24</f>
        <v>1355.4</v>
      </c>
      <c r="I20" s="1198">
        <f>H20/D20*100</f>
        <v>70.889121338912148</v>
      </c>
      <c r="J20" s="2302" t="s">
        <v>2306</v>
      </c>
    </row>
    <row r="21" spans="1:13" s="1" customFormat="1" ht="73.5" customHeight="1" x14ac:dyDescent="0.25">
      <c r="A21" s="2260"/>
      <c r="B21" s="2261"/>
      <c r="C21" s="800" t="s">
        <v>22</v>
      </c>
      <c r="D21" s="501">
        <v>0</v>
      </c>
      <c r="E21" s="1198">
        <v>0</v>
      </c>
      <c r="F21" s="1198">
        <v>0</v>
      </c>
      <c r="G21" s="2302"/>
      <c r="H21" s="1198">
        <v>0</v>
      </c>
      <c r="I21" s="1198">
        <v>0</v>
      </c>
      <c r="J21" s="2302"/>
    </row>
    <row r="22" spans="1:13" s="1" customFormat="1" ht="198" customHeight="1" x14ac:dyDescent="0.25">
      <c r="A22" s="2260"/>
      <c r="B22" s="2261"/>
      <c r="C22" s="800" t="s">
        <v>50</v>
      </c>
      <c r="D22" s="501">
        <v>1912</v>
      </c>
      <c r="E22" s="1198">
        <v>1355.4</v>
      </c>
      <c r="F22" s="1198">
        <f t="shared" ref="F22" si="4">E22/D22*100</f>
        <v>70.889121338912148</v>
      </c>
      <c r="G22" s="2302"/>
      <c r="H22" s="1198">
        <v>1355.4</v>
      </c>
      <c r="I22" s="1198">
        <f t="shared" ref="I22" si="5">H22/D22*100</f>
        <v>70.889121338912148</v>
      </c>
      <c r="J22" s="2302"/>
    </row>
    <row r="23" spans="1:13" s="1" customFormat="1" ht="92.25" customHeight="1" x14ac:dyDescent="0.25">
      <c r="A23" s="1360"/>
      <c r="B23" s="2279" t="s">
        <v>780</v>
      </c>
      <c r="C23" s="1361" t="s">
        <v>23</v>
      </c>
      <c r="D23" s="1203">
        <v>0</v>
      </c>
      <c r="E23" s="1197">
        <v>0</v>
      </c>
      <c r="F23" s="1197">
        <v>0</v>
      </c>
      <c r="G23" s="2271"/>
      <c r="H23" s="1197">
        <v>0</v>
      </c>
      <c r="I23" s="1197">
        <v>0</v>
      </c>
      <c r="J23" s="2271"/>
    </row>
    <row r="24" spans="1:13" s="1" customFormat="1" ht="56.25" customHeight="1" x14ac:dyDescent="0.25">
      <c r="A24" s="1362"/>
      <c r="B24" s="2281"/>
      <c r="C24" s="800" t="s">
        <v>24</v>
      </c>
      <c r="D24" s="501">
        <v>0</v>
      </c>
      <c r="E24" s="1198">
        <v>0</v>
      </c>
      <c r="F24" s="1198">
        <v>0</v>
      </c>
      <c r="G24" s="2273"/>
      <c r="H24" s="1198">
        <v>0</v>
      </c>
      <c r="I24" s="1198">
        <v>0</v>
      </c>
      <c r="J24" s="2273"/>
    </row>
    <row r="25" spans="1:13" s="1" customFormat="1" ht="19.5" customHeight="1" x14ac:dyDescent="0.25">
      <c r="A25" s="2296"/>
      <c r="B25" s="2102" t="s">
        <v>48</v>
      </c>
      <c r="C25" s="797" t="s">
        <v>778</v>
      </c>
      <c r="D25" s="1205">
        <f>D26+D27+D28+D29</f>
        <v>2462</v>
      </c>
      <c r="E25" s="346">
        <f>E26+E27+E28+E29</f>
        <v>1905.4</v>
      </c>
      <c r="F25" s="346">
        <f>E25/D25*100</f>
        <v>77.392363931762802</v>
      </c>
      <c r="G25" s="2102"/>
      <c r="H25" s="346">
        <f>H26+H27+H28+H29</f>
        <v>1905.4</v>
      </c>
      <c r="I25" s="346">
        <f>H25/D25*100</f>
        <v>77.392363931762802</v>
      </c>
      <c r="J25" s="2120"/>
    </row>
    <row r="26" spans="1:13" s="1" customFormat="1" ht="74.25" customHeight="1" x14ac:dyDescent="0.25">
      <c r="A26" s="2297"/>
      <c r="B26" s="2103"/>
      <c r="C26" s="797" t="s">
        <v>22</v>
      </c>
      <c r="D26" s="1205">
        <f>D16</f>
        <v>0</v>
      </c>
      <c r="E26" s="346">
        <f>E16</f>
        <v>0</v>
      </c>
      <c r="F26" s="346">
        <v>0</v>
      </c>
      <c r="G26" s="2103"/>
      <c r="H26" s="346">
        <f>H16</f>
        <v>0</v>
      </c>
      <c r="I26" s="346">
        <v>0</v>
      </c>
      <c r="J26" s="2121"/>
    </row>
    <row r="27" spans="1:13" s="1" customFormat="1" ht="72" customHeight="1" x14ac:dyDescent="0.25">
      <c r="A27" s="2297"/>
      <c r="B27" s="2103"/>
      <c r="C27" s="797" t="s">
        <v>50</v>
      </c>
      <c r="D27" s="1205">
        <f>D17</f>
        <v>1912</v>
      </c>
      <c r="E27" s="346">
        <f>E17</f>
        <v>1355.4</v>
      </c>
      <c r="F27" s="346">
        <f t="shared" ref="F27:F28" si="6">E27/D27*100</f>
        <v>70.889121338912148</v>
      </c>
      <c r="G27" s="2103"/>
      <c r="H27" s="346">
        <f>H17</f>
        <v>1355.4</v>
      </c>
      <c r="I27" s="346">
        <f t="shared" ref="I27:I28" si="7">H27/D27*100</f>
        <v>70.889121338912148</v>
      </c>
      <c r="J27" s="2121"/>
      <c r="M27" s="116"/>
    </row>
    <row r="28" spans="1:13" s="1" customFormat="1" ht="92.25" customHeight="1" x14ac:dyDescent="0.25">
      <c r="A28" s="2297"/>
      <c r="B28" s="2103"/>
      <c r="C28" s="797" t="s">
        <v>23</v>
      </c>
      <c r="D28" s="1205">
        <f>D8+D18</f>
        <v>550</v>
      </c>
      <c r="E28" s="1205">
        <f>E8+E18</f>
        <v>550</v>
      </c>
      <c r="F28" s="1205">
        <f t="shared" si="6"/>
        <v>100</v>
      </c>
      <c r="G28" s="2103"/>
      <c r="H28" s="1205">
        <f>H8+H18</f>
        <v>550</v>
      </c>
      <c r="I28" s="1205">
        <f t="shared" si="7"/>
        <v>100</v>
      </c>
      <c r="J28" s="2121"/>
    </row>
    <row r="29" spans="1:13" s="1" customFormat="1" ht="56.25" customHeight="1" x14ac:dyDescent="0.25">
      <c r="A29" s="2298"/>
      <c r="B29" s="2104"/>
      <c r="C29" s="797" t="s">
        <v>24</v>
      </c>
      <c r="D29" s="1205">
        <f>D19</f>
        <v>0</v>
      </c>
      <c r="E29" s="1205">
        <f>E19</f>
        <v>0</v>
      </c>
      <c r="F29" s="1205">
        <v>0</v>
      </c>
      <c r="G29" s="2104"/>
      <c r="H29" s="1205">
        <f>H19</f>
        <v>0</v>
      </c>
      <c r="I29" s="1205">
        <v>0</v>
      </c>
      <c r="J29" s="2122"/>
    </row>
    <row r="30" spans="1:13" s="1" customFormat="1" ht="20.25" customHeight="1" x14ac:dyDescent="0.25">
      <c r="A30" s="2303" t="s">
        <v>21</v>
      </c>
      <c r="B30" s="2303"/>
      <c r="C30" s="2303"/>
      <c r="D30" s="2303"/>
      <c r="E30" s="2303"/>
      <c r="F30" s="2303"/>
      <c r="G30" s="2303"/>
      <c r="H30" s="2303"/>
      <c r="I30" s="2303"/>
      <c r="J30" s="2303"/>
    </row>
    <row r="31" spans="1:13" s="3" customFormat="1" ht="18.75" customHeight="1" x14ac:dyDescent="0.25">
      <c r="A31" s="2274" t="s">
        <v>10</v>
      </c>
      <c r="B31" s="2275" t="s">
        <v>781</v>
      </c>
      <c r="C31" s="1599" t="s">
        <v>18</v>
      </c>
      <c r="D31" s="1597">
        <f>D32+D33+D34+D35</f>
        <v>28947.9</v>
      </c>
      <c r="E31" s="1597">
        <f>E32+E33+E34+E35</f>
        <v>28947.8</v>
      </c>
      <c r="F31" s="1597">
        <f>E31/D31*100</f>
        <v>99.999654551798216</v>
      </c>
      <c r="G31" s="2313"/>
      <c r="H31" s="1597">
        <f>H32+H33+H34+H35</f>
        <v>28947.8</v>
      </c>
      <c r="I31" s="1597">
        <f>H31/D31*100</f>
        <v>99.999654551798216</v>
      </c>
      <c r="J31" s="2260"/>
    </row>
    <row r="32" spans="1:13" s="3" customFormat="1" ht="72" customHeight="1" x14ac:dyDescent="0.25">
      <c r="A32" s="2274"/>
      <c r="B32" s="2275"/>
      <c r="C32" s="1599" t="s">
        <v>22</v>
      </c>
      <c r="D32" s="1597">
        <f t="shared" ref="D32:E35" si="8">D37</f>
        <v>602.5</v>
      </c>
      <c r="E32" s="1597">
        <f t="shared" si="8"/>
        <v>602.4</v>
      </c>
      <c r="F32" s="1597">
        <f t="shared" ref="F32:F35" si="9">E32/D32*100</f>
        <v>99.983402489626556</v>
      </c>
      <c r="G32" s="2313"/>
      <c r="H32" s="1597">
        <f>H37</f>
        <v>602.4</v>
      </c>
      <c r="I32" s="1597">
        <f t="shared" ref="I32:I35" si="10">H32/D32*100</f>
        <v>99.983402489626556</v>
      </c>
      <c r="J32" s="2260"/>
    </row>
    <row r="33" spans="1:10" s="3" customFormat="1" ht="78.75" customHeight="1" x14ac:dyDescent="0.25">
      <c r="A33" s="2274"/>
      <c r="B33" s="2275"/>
      <c r="C33" s="1599" t="s">
        <v>19</v>
      </c>
      <c r="D33" s="1597">
        <f t="shared" si="8"/>
        <v>2972.7</v>
      </c>
      <c r="E33" s="1597">
        <f t="shared" si="8"/>
        <v>2972.7</v>
      </c>
      <c r="F33" s="1597">
        <f t="shared" si="9"/>
        <v>100</v>
      </c>
      <c r="G33" s="2313"/>
      <c r="H33" s="1597">
        <f>H38</f>
        <v>2972.7</v>
      </c>
      <c r="I33" s="1597">
        <f t="shared" si="10"/>
        <v>100</v>
      </c>
      <c r="J33" s="2260"/>
    </row>
    <row r="34" spans="1:10" s="3" customFormat="1" ht="100.5" customHeight="1" x14ac:dyDescent="0.25">
      <c r="A34" s="2274"/>
      <c r="B34" s="2275"/>
      <c r="C34" s="1599" t="s">
        <v>23</v>
      </c>
      <c r="D34" s="1597">
        <f t="shared" si="8"/>
        <v>2972.7</v>
      </c>
      <c r="E34" s="1597">
        <f t="shared" si="8"/>
        <v>2972.7</v>
      </c>
      <c r="F34" s="1597">
        <f t="shared" si="9"/>
        <v>100</v>
      </c>
      <c r="G34" s="2313"/>
      <c r="H34" s="1597">
        <f>H39</f>
        <v>2972.7</v>
      </c>
      <c r="I34" s="1597">
        <f t="shared" si="10"/>
        <v>100</v>
      </c>
      <c r="J34" s="2260"/>
    </row>
    <row r="35" spans="1:10" s="3" customFormat="1" ht="61.5" customHeight="1" x14ac:dyDescent="0.25">
      <c r="A35" s="1363"/>
      <c r="B35" s="1364"/>
      <c r="C35" s="1359" t="s">
        <v>24</v>
      </c>
      <c r="D35" s="920">
        <f t="shared" si="8"/>
        <v>22400</v>
      </c>
      <c r="E35" s="920">
        <f t="shared" si="8"/>
        <v>22400</v>
      </c>
      <c r="F35" s="920">
        <f t="shared" si="9"/>
        <v>100</v>
      </c>
      <c r="G35" s="1365"/>
      <c r="H35" s="920">
        <f>H40</f>
        <v>22400</v>
      </c>
      <c r="I35" s="920">
        <f t="shared" si="10"/>
        <v>100</v>
      </c>
      <c r="J35" s="1362"/>
    </row>
    <row r="36" spans="1:10" s="1" customFormat="1" ht="30.75" customHeight="1" x14ac:dyDescent="0.25">
      <c r="A36" s="2311" t="s">
        <v>12</v>
      </c>
      <c r="B36" s="2279" t="s">
        <v>782</v>
      </c>
      <c r="C36" s="715" t="s">
        <v>18</v>
      </c>
      <c r="D36" s="501">
        <f>D37+D38+D39+D40</f>
        <v>28947.9</v>
      </c>
      <c r="E36" s="501">
        <f>E37+E38+E39+E40</f>
        <v>28947.8</v>
      </c>
      <c r="F36" s="501">
        <f>E36/D36*100</f>
        <v>99.999654551798216</v>
      </c>
      <c r="G36" s="2131" t="s">
        <v>783</v>
      </c>
      <c r="H36" s="501">
        <f>H37+H38+H39+H40</f>
        <v>28947.8</v>
      </c>
      <c r="I36" s="501">
        <f>H36/D36*100</f>
        <v>99.999654551798216</v>
      </c>
      <c r="J36" s="2271"/>
    </row>
    <row r="37" spans="1:10" s="1" customFormat="1" ht="56.25" x14ac:dyDescent="0.25">
      <c r="A37" s="2294"/>
      <c r="B37" s="2280"/>
      <c r="C37" s="715" t="s">
        <v>22</v>
      </c>
      <c r="D37" s="501">
        <v>602.5</v>
      </c>
      <c r="E37" s="501">
        <v>602.4</v>
      </c>
      <c r="F37" s="501">
        <f>E37/D37*100</f>
        <v>99.983402489626556</v>
      </c>
      <c r="G37" s="2312"/>
      <c r="H37" s="501">
        <v>602.4</v>
      </c>
      <c r="I37" s="501">
        <f t="shared" ref="I37:I40" si="11">H37/D37*100</f>
        <v>99.983402489626556</v>
      </c>
      <c r="J37" s="2272"/>
    </row>
    <row r="38" spans="1:10" s="1" customFormat="1" ht="75" x14ac:dyDescent="0.25">
      <c r="A38" s="2294"/>
      <c r="B38" s="2280"/>
      <c r="C38" s="715" t="s">
        <v>19</v>
      </c>
      <c r="D38" s="501">
        <v>2972.7</v>
      </c>
      <c r="E38" s="501">
        <v>2972.7</v>
      </c>
      <c r="F38" s="501">
        <f t="shared" ref="F38:F40" si="12">E38/D38*100</f>
        <v>100</v>
      </c>
      <c r="G38" s="2312"/>
      <c r="H38" s="501">
        <v>2972.7</v>
      </c>
      <c r="I38" s="501">
        <f t="shared" si="11"/>
        <v>100</v>
      </c>
      <c r="J38" s="2272"/>
    </row>
    <row r="39" spans="1:10" s="1" customFormat="1" ht="96.75" customHeight="1" x14ac:dyDescent="0.25">
      <c r="A39" s="2294"/>
      <c r="B39" s="2280"/>
      <c r="C39" s="715" t="s">
        <v>23</v>
      </c>
      <c r="D39" s="501">
        <v>2972.7</v>
      </c>
      <c r="E39" s="501">
        <v>2972.7</v>
      </c>
      <c r="F39" s="501">
        <f t="shared" si="12"/>
        <v>100</v>
      </c>
      <c r="G39" s="2312"/>
      <c r="H39" s="501">
        <v>2972.7</v>
      </c>
      <c r="I39" s="501">
        <f t="shared" si="11"/>
        <v>100</v>
      </c>
      <c r="J39" s="2272"/>
    </row>
    <row r="40" spans="1:10" s="1" customFormat="1" ht="60" customHeight="1" x14ac:dyDescent="0.25">
      <c r="A40" s="2295"/>
      <c r="B40" s="2281"/>
      <c r="C40" s="1362" t="s">
        <v>24</v>
      </c>
      <c r="D40" s="1203">
        <v>22400</v>
      </c>
      <c r="E40" s="1203">
        <v>22400</v>
      </c>
      <c r="F40" s="501">
        <f t="shared" si="12"/>
        <v>100</v>
      </c>
      <c r="G40" s="2132"/>
      <c r="H40" s="1203">
        <v>22400</v>
      </c>
      <c r="I40" s="501">
        <f t="shared" si="11"/>
        <v>100</v>
      </c>
      <c r="J40" s="2273"/>
    </row>
    <row r="41" spans="1:10" s="1" customFormat="1" ht="20.25" customHeight="1" x14ac:dyDescent="0.25">
      <c r="A41" s="2245"/>
      <c r="B41" s="2246" t="s">
        <v>75</v>
      </c>
      <c r="C41" s="797" t="s">
        <v>18</v>
      </c>
      <c r="D41" s="1205">
        <f>D42+D43+D44+D45</f>
        <v>28947.9</v>
      </c>
      <c r="E41" s="1205">
        <f>E42+E43+E44+E45</f>
        <v>28947.8</v>
      </c>
      <c r="F41" s="1205">
        <f>E41/D41*100</f>
        <v>99.999654551798216</v>
      </c>
      <c r="G41" s="2303"/>
      <c r="H41" s="1205">
        <f>H42+H43+H44+H45</f>
        <v>28947.8</v>
      </c>
      <c r="I41" s="1205">
        <f>H41/D41*100</f>
        <v>99.999654551798216</v>
      </c>
      <c r="J41" s="2304"/>
    </row>
    <row r="42" spans="1:10" s="1" customFormat="1" ht="74.25" customHeight="1" x14ac:dyDescent="0.25">
      <c r="A42" s="2245"/>
      <c r="B42" s="2246"/>
      <c r="C42" s="797" t="s">
        <v>22</v>
      </c>
      <c r="D42" s="1205">
        <f t="shared" ref="D42:E45" si="13">D32</f>
        <v>602.5</v>
      </c>
      <c r="E42" s="1205">
        <f t="shared" si="13"/>
        <v>602.4</v>
      </c>
      <c r="F42" s="1205">
        <f t="shared" ref="F42:F45" si="14">E42/D42*100</f>
        <v>99.983402489626556</v>
      </c>
      <c r="G42" s="2303"/>
      <c r="H42" s="1205">
        <f>H32</f>
        <v>602.4</v>
      </c>
      <c r="I42" s="1205">
        <f t="shared" ref="I42:I45" si="15">H42/D42*100</f>
        <v>99.983402489626556</v>
      </c>
      <c r="J42" s="2304"/>
    </row>
    <row r="43" spans="1:10" s="1" customFormat="1" ht="81" customHeight="1" x14ac:dyDescent="0.25">
      <c r="A43" s="2245"/>
      <c r="B43" s="2246"/>
      <c r="C43" s="797" t="s">
        <v>19</v>
      </c>
      <c r="D43" s="1205">
        <f t="shared" si="13"/>
        <v>2972.7</v>
      </c>
      <c r="E43" s="1205">
        <f t="shared" si="13"/>
        <v>2972.7</v>
      </c>
      <c r="F43" s="1205">
        <f t="shared" si="14"/>
        <v>100</v>
      </c>
      <c r="G43" s="2303"/>
      <c r="H43" s="1205">
        <f>H33</f>
        <v>2972.7</v>
      </c>
      <c r="I43" s="1205">
        <f t="shared" si="15"/>
        <v>100</v>
      </c>
      <c r="J43" s="2304"/>
    </row>
    <row r="44" spans="1:10" s="1" customFormat="1" ht="98.25" customHeight="1" x14ac:dyDescent="0.25">
      <c r="A44" s="2245"/>
      <c r="B44" s="2246"/>
      <c r="C44" s="797" t="s">
        <v>23</v>
      </c>
      <c r="D44" s="1205">
        <f t="shared" si="13"/>
        <v>2972.7</v>
      </c>
      <c r="E44" s="1205">
        <f t="shared" si="13"/>
        <v>2972.7</v>
      </c>
      <c r="F44" s="1205">
        <f t="shared" si="14"/>
        <v>100</v>
      </c>
      <c r="G44" s="2303"/>
      <c r="H44" s="1205">
        <f>H34</f>
        <v>2972.7</v>
      </c>
      <c r="I44" s="1205">
        <f t="shared" si="15"/>
        <v>100</v>
      </c>
      <c r="J44" s="2304"/>
    </row>
    <row r="45" spans="1:10" s="1" customFormat="1" ht="66" customHeight="1" x14ac:dyDescent="0.25">
      <c r="A45" s="2245"/>
      <c r="B45" s="2246"/>
      <c r="C45" s="797" t="s">
        <v>24</v>
      </c>
      <c r="D45" s="1205">
        <f t="shared" si="13"/>
        <v>22400</v>
      </c>
      <c r="E45" s="1205">
        <f t="shared" si="13"/>
        <v>22400</v>
      </c>
      <c r="F45" s="1205">
        <f t="shared" si="14"/>
        <v>100</v>
      </c>
      <c r="G45" s="2303"/>
      <c r="H45" s="1205">
        <f>H35</f>
        <v>22400</v>
      </c>
      <c r="I45" s="1205">
        <f t="shared" si="15"/>
        <v>100</v>
      </c>
      <c r="J45" s="2304"/>
    </row>
    <row r="46" spans="1:10" s="1" customFormat="1" ht="36" customHeight="1" x14ac:dyDescent="0.25">
      <c r="A46" s="2303" t="s">
        <v>784</v>
      </c>
      <c r="B46" s="2303"/>
      <c r="C46" s="2303"/>
      <c r="D46" s="2303"/>
      <c r="E46" s="2303"/>
      <c r="F46" s="2303"/>
      <c r="G46" s="2303"/>
      <c r="H46" s="2303"/>
      <c r="I46" s="2303"/>
      <c r="J46" s="2303"/>
    </row>
    <row r="47" spans="1:10" s="1" customFormat="1" ht="18" customHeight="1" x14ac:dyDescent="0.25">
      <c r="A47" s="2285" t="s">
        <v>10</v>
      </c>
      <c r="B47" s="2305" t="s">
        <v>1389</v>
      </c>
      <c r="C47" s="797" t="s">
        <v>18</v>
      </c>
      <c r="D47" s="1205">
        <f>D48+D49+D50+D51</f>
        <v>137357.20000000001</v>
      </c>
      <c r="E47" s="346">
        <f>E48+E49+E50+E51</f>
        <v>137356.80000000002</v>
      </c>
      <c r="F47" s="346">
        <f>E47/D47*100</f>
        <v>99.999708788472688</v>
      </c>
      <c r="G47" s="2308"/>
      <c r="H47" s="346">
        <f>H48+H49+H50+H51</f>
        <v>137356.80000000002</v>
      </c>
      <c r="I47" s="346">
        <f>H47/D47*100</f>
        <v>99.999708788472688</v>
      </c>
      <c r="J47" s="2271"/>
    </row>
    <row r="48" spans="1:10" s="1" customFormat="1" ht="77.25" customHeight="1" x14ac:dyDescent="0.25">
      <c r="A48" s="2286"/>
      <c r="B48" s="2306"/>
      <c r="C48" s="314" t="s">
        <v>22</v>
      </c>
      <c r="D48" s="1205">
        <f t="shared" ref="D48:E51" si="16">D53</f>
        <v>0</v>
      </c>
      <c r="E48" s="346">
        <f t="shared" si="16"/>
        <v>0</v>
      </c>
      <c r="F48" s="346">
        <v>0</v>
      </c>
      <c r="G48" s="2309"/>
      <c r="H48" s="346">
        <f>H53</f>
        <v>0</v>
      </c>
      <c r="I48" s="346">
        <v>0</v>
      </c>
      <c r="J48" s="2272"/>
    </row>
    <row r="49" spans="1:10" s="1" customFormat="1" ht="75" customHeight="1" x14ac:dyDescent="0.25">
      <c r="A49" s="2286"/>
      <c r="B49" s="2306"/>
      <c r="C49" s="314" t="s">
        <v>19</v>
      </c>
      <c r="D49" s="1205">
        <f t="shared" si="16"/>
        <v>121669</v>
      </c>
      <c r="E49" s="346">
        <f t="shared" si="16"/>
        <v>121668.6</v>
      </c>
      <c r="F49" s="346">
        <f t="shared" ref="F49:F50" si="17">E49/D49*100</f>
        <v>99.999671239181723</v>
      </c>
      <c r="G49" s="2309"/>
      <c r="H49" s="346">
        <f t="shared" ref="H49:H51" si="18">H54</f>
        <v>121668.6</v>
      </c>
      <c r="I49" s="346">
        <f t="shared" ref="I49:I50" si="19">H49/D49*100</f>
        <v>99.999671239181723</v>
      </c>
      <c r="J49" s="2272"/>
    </row>
    <row r="50" spans="1:10" s="1" customFormat="1" ht="93.75" customHeight="1" x14ac:dyDescent="0.25">
      <c r="A50" s="2286"/>
      <c r="B50" s="2306"/>
      <c r="C50" s="314" t="s">
        <v>23</v>
      </c>
      <c r="D50" s="1205">
        <f t="shared" si="16"/>
        <v>15688.2</v>
      </c>
      <c r="E50" s="346">
        <f t="shared" si="16"/>
        <v>15688.2</v>
      </c>
      <c r="F50" s="346">
        <f t="shared" si="17"/>
        <v>100</v>
      </c>
      <c r="G50" s="2309"/>
      <c r="H50" s="346">
        <f t="shared" si="18"/>
        <v>15688.2</v>
      </c>
      <c r="I50" s="346">
        <f t="shared" si="19"/>
        <v>100</v>
      </c>
      <c r="J50" s="2272"/>
    </row>
    <row r="51" spans="1:10" s="1" customFormat="1" ht="55.5" customHeight="1" x14ac:dyDescent="0.25">
      <c r="A51" s="2287"/>
      <c r="B51" s="2307"/>
      <c r="C51" s="314" t="s">
        <v>24</v>
      </c>
      <c r="D51" s="1205">
        <f t="shared" si="16"/>
        <v>0</v>
      </c>
      <c r="E51" s="346">
        <f t="shared" si="16"/>
        <v>0</v>
      </c>
      <c r="F51" s="346">
        <v>0</v>
      </c>
      <c r="G51" s="2310"/>
      <c r="H51" s="346">
        <f t="shared" si="18"/>
        <v>0</v>
      </c>
      <c r="I51" s="346">
        <v>0</v>
      </c>
      <c r="J51" s="2273"/>
    </row>
    <row r="52" spans="1:10" s="1" customFormat="1" ht="18" customHeight="1" x14ac:dyDescent="0.25">
      <c r="A52" s="2301" t="s">
        <v>25</v>
      </c>
      <c r="B52" s="2261" t="s">
        <v>785</v>
      </c>
      <c r="C52" s="800" t="s">
        <v>18</v>
      </c>
      <c r="D52" s="501">
        <f>-D53+D54+D55+D56</f>
        <v>137357.20000000001</v>
      </c>
      <c r="E52" s="1198">
        <f>-E53+E54+E55+E56</f>
        <v>137356.80000000002</v>
      </c>
      <c r="F52" s="1198">
        <f>E52/D52*100</f>
        <v>99.999708788472688</v>
      </c>
      <c r="G52" s="2282" t="s">
        <v>1390</v>
      </c>
      <c r="H52" s="1198">
        <f>H53+H54+H55+H56</f>
        <v>137356.80000000002</v>
      </c>
      <c r="I52" s="1198">
        <f>H52/D52*100</f>
        <v>99.999708788472688</v>
      </c>
      <c r="J52" s="2302"/>
    </row>
    <row r="53" spans="1:10" s="1" customFormat="1" ht="56.25" x14ac:dyDescent="0.25">
      <c r="A53" s="2301"/>
      <c r="B53" s="2261"/>
      <c r="C53" s="913" t="s">
        <v>22</v>
      </c>
      <c r="D53" s="501">
        <v>0</v>
      </c>
      <c r="E53" s="1198">
        <v>0</v>
      </c>
      <c r="F53" s="1198">
        <v>0</v>
      </c>
      <c r="G53" s="2283"/>
      <c r="H53" s="1198">
        <v>0</v>
      </c>
      <c r="I53" s="1198">
        <v>0</v>
      </c>
      <c r="J53" s="2302"/>
    </row>
    <row r="54" spans="1:10" s="1" customFormat="1" ht="75" x14ac:dyDescent="0.25">
      <c r="A54" s="2301"/>
      <c r="B54" s="2261"/>
      <c r="C54" s="913" t="s">
        <v>19</v>
      </c>
      <c r="D54" s="501">
        <v>121669</v>
      </c>
      <c r="E54" s="1198">
        <v>121668.6</v>
      </c>
      <c r="F54" s="1198">
        <f t="shared" ref="F54:F55" si="20">E54/D54*100</f>
        <v>99.999671239181723</v>
      </c>
      <c r="G54" s="2283"/>
      <c r="H54" s="1198">
        <v>121668.6</v>
      </c>
      <c r="I54" s="1198">
        <f t="shared" ref="I54:I55" si="21">H54/D54*100</f>
        <v>99.999671239181723</v>
      </c>
      <c r="J54" s="2302"/>
    </row>
    <row r="55" spans="1:10" s="1" customFormat="1" ht="93.75" x14ac:dyDescent="0.25">
      <c r="A55" s="2301"/>
      <c r="B55" s="2261"/>
      <c r="C55" s="913" t="s">
        <v>23</v>
      </c>
      <c r="D55" s="501">
        <v>15688.2</v>
      </c>
      <c r="E55" s="1198">
        <v>15688.2</v>
      </c>
      <c r="F55" s="1198">
        <f t="shared" si="20"/>
        <v>100</v>
      </c>
      <c r="G55" s="2283"/>
      <c r="H55" s="1198">
        <v>15688.2</v>
      </c>
      <c r="I55" s="1198">
        <f t="shared" si="21"/>
        <v>100</v>
      </c>
      <c r="J55" s="2302"/>
    </row>
    <row r="56" spans="1:10" s="1" customFormat="1" ht="57" customHeight="1" x14ac:dyDescent="0.25">
      <c r="A56" s="2301"/>
      <c r="B56" s="2261"/>
      <c r="C56" s="410" t="s">
        <v>24</v>
      </c>
      <c r="D56" s="501">
        <v>0</v>
      </c>
      <c r="E56" s="1198">
        <v>0</v>
      </c>
      <c r="F56" s="1198">
        <v>0</v>
      </c>
      <c r="G56" s="2284"/>
      <c r="H56" s="1198">
        <v>0</v>
      </c>
      <c r="I56" s="1198">
        <v>0</v>
      </c>
      <c r="J56" s="2302"/>
    </row>
    <row r="57" spans="1:10" s="1" customFormat="1" ht="21" customHeight="1" x14ac:dyDescent="0.25">
      <c r="A57" s="2245"/>
      <c r="B57" s="2246" t="s">
        <v>85</v>
      </c>
      <c r="C57" s="797" t="s">
        <v>18</v>
      </c>
      <c r="D57" s="1205">
        <f>D58+D59+D60+D61</f>
        <v>137357.20000000001</v>
      </c>
      <c r="E57" s="346">
        <f>E58+E59+E60+E61</f>
        <v>137356.80000000002</v>
      </c>
      <c r="F57" s="346">
        <f>E57/D57*100</f>
        <v>99.999708788472688</v>
      </c>
      <c r="G57" s="2303"/>
      <c r="H57" s="346">
        <f>H58+H59+H60+H61</f>
        <v>137356.80000000002</v>
      </c>
      <c r="I57" s="346">
        <f>H57/D57*100</f>
        <v>99.999708788472688</v>
      </c>
      <c r="J57" s="2304"/>
    </row>
    <row r="58" spans="1:10" s="1" customFormat="1" ht="75.75" customHeight="1" x14ac:dyDescent="0.25">
      <c r="A58" s="2245"/>
      <c r="B58" s="2246"/>
      <c r="C58" s="314" t="s">
        <v>22</v>
      </c>
      <c r="D58" s="1205">
        <f>D48</f>
        <v>0</v>
      </c>
      <c r="E58" s="346">
        <f>E48</f>
        <v>0</v>
      </c>
      <c r="F58" s="346">
        <v>0</v>
      </c>
      <c r="G58" s="2303"/>
      <c r="H58" s="346">
        <f>H48</f>
        <v>0</v>
      </c>
      <c r="I58" s="346">
        <v>0</v>
      </c>
      <c r="J58" s="2304"/>
    </row>
    <row r="59" spans="1:10" s="1" customFormat="1" ht="77.25" customHeight="1" x14ac:dyDescent="0.25">
      <c r="A59" s="2245"/>
      <c r="B59" s="2246"/>
      <c r="C59" s="314" t="s">
        <v>19</v>
      </c>
      <c r="D59" s="1205">
        <f>D49</f>
        <v>121669</v>
      </c>
      <c r="E59" s="346">
        <f>E49</f>
        <v>121668.6</v>
      </c>
      <c r="F59" s="346">
        <f t="shared" ref="F59:F60" si="22">E59/D59*100</f>
        <v>99.999671239181723</v>
      </c>
      <c r="G59" s="2303"/>
      <c r="H59" s="346">
        <f t="shared" ref="H59:H61" si="23">H49</f>
        <v>121668.6</v>
      </c>
      <c r="I59" s="346">
        <f t="shared" ref="I59:I60" si="24">H59/D59*100</f>
        <v>99.999671239181723</v>
      </c>
      <c r="J59" s="2304"/>
    </row>
    <row r="60" spans="1:10" s="1" customFormat="1" ht="89.25" customHeight="1" x14ac:dyDescent="0.25">
      <c r="A60" s="2245"/>
      <c r="B60" s="2246"/>
      <c r="C60" s="314" t="s">
        <v>23</v>
      </c>
      <c r="D60" s="1205">
        <f>D50</f>
        <v>15688.2</v>
      </c>
      <c r="E60" s="346">
        <f t="shared" ref="E60:E61" si="25">E50</f>
        <v>15688.2</v>
      </c>
      <c r="F60" s="346">
        <f t="shared" si="22"/>
        <v>100</v>
      </c>
      <c r="G60" s="2303"/>
      <c r="H60" s="346">
        <f t="shared" si="23"/>
        <v>15688.2</v>
      </c>
      <c r="I60" s="346">
        <f t="shared" si="24"/>
        <v>100</v>
      </c>
      <c r="J60" s="2304"/>
    </row>
    <row r="61" spans="1:10" s="1" customFormat="1" ht="58.5" customHeight="1" x14ac:dyDescent="0.25">
      <c r="A61" s="2245"/>
      <c r="B61" s="2246"/>
      <c r="C61" s="314" t="s">
        <v>24</v>
      </c>
      <c r="D61" s="1205">
        <f>D51</f>
        <v>0</v>
      </c>
      <c r="E61" s="346">
        <f t="shared" si="25"/>
        <v>0</v>
      </c>
      <c r="F61" s="346">
        <v>0</v>
      </c>
      <c r="G61" s="2303"/>
      <c r="H61" s="346">
        <f t="shared" si="23"/>
        <v>0</v>
      </c>
      <c r="I61" s="346">
        <v>0</v>
      </c>
      <c r="J61" s="2304"/>
    </row>
    <row r="62" spans="1:10" s="1" customFormat="1" ht="22.5" customHeight="1" x14ac:dyDescent="0.25">
      <c r="A62" s="2276" t="s">
        <v>26</v>
      </c>
      <c r="B62" s="2277"/>
      <c r="C62" s="2277"/>
      <c r="D62" s="2277"/>
      <c r="E62" s="2277"/>
      <c r="F62" s="2277"/>
      <c r="G62" s="2277"/>
      <c r="H62" s="2277"/>
      <c r="I62" s="2277"/>
      <c r="J62" s="2278"/>
    </row>
    <row r="63" spans="1:10" s="1" customFormat="1" ht="18" customHeight="1" x14ac:dyDescent="0.25">
      <c r="A63" s="2274" t="s">
        <v>10</v>
      </c>
      <c r="B63" s="2275" t="s">
        <v>786</v>
      </c>
      <c r="C63" s="1366" t="s">
        <v>18</v>
      </c>
      <c r="D63" s="1205">
        <f>D64+D65+D66+D67</f>
        <v>294</v>
      </c>
      <c r="E63" s="346">
        <f>E64+E65+E66+E67</f>
        <v>293.79999999999995</v>
      </c>
      <c r="F63" s="346">
        <f>E63/D63*100</f>
        <v>99.931972789115633</v>
      </c>
      <c r="G63" s="2131" t="s">
        <v>787</v>
      </c>
      <c r="H63" s="346">
        <f>H64+H65+H66+H67</f>
        <v>293.79999999999995</v>
      </c>
      <c r="I63" s="346">
        <f>H63/D63*100</f>
        <v>99.931972789115633</v>
      </c>
      <c r="J63" s="2282"/>
    </row>
    <row r="64" spans="1:10" s="1" customFormat="1" ht="77.25" customHeight="1" x14ac:dyDescent="0.25">
      <c r="A64" s="2274"/>
      <c r="B64" s="2275"/>
      <c r="C64" s="314" t="s">
        <v>22</v>
      </c>
      <c r="D64" s="1205">
        <f t="shared" ref="D64:E67" si="26">D69</f>
        <v>0</v>
      </c>
      <c r="E64" s="346">
        <f t="shared" si="26"/>
        <v>0</v>
      </c>
      <c r="F64" s="346">
        <v>0</v>
      </c>
      <c r="G64" s="2299"/>
      <c r="H64" s="346">
        <f>H69</f>
        <v>0</v>
      </c>
      <c r="I64" s="346">
        <v>0</v>
      </c>
      <c r="J64" s="2283"/>
    </row>
    <row r="65" spans="1:10" s="1" customFormat="1" ht="75.75" customHeight="1" x14ac:dyDescent="0.25">
      <c r="A65" s="2274"/>
      <c r="B65" s="2275"/>
      <c r="C65" s="314" t="s">
        <v>19</v>
      </c>
      <c r="D65" s="1205">
        <f t="shared" si="26"/>
        <v>291</v>
      </c>
      <c r="E65" s="346">
        <f t="shared" si="26"/>
        <v>290.89999999999998</v>
      </c>
      <c r="F65" s="346">
        <f t="shared" ref="F65:F66" si="27">E65/D65*100</f>
        <v>99.965635738831608</v>
      </c>
      <c r="G65" s="2299"/>
      <c r="H65" s="346">
        <f t="shared" ref="H65:H66" si="28">H70</f>
        <v>290.89999999999998</v>
      </c>
      <c r="I65" s="346">
        <f t="shared" ref="I65:I66" si="29">H65/D65*100</f>
        <v>99.965635738831608</v>
      </c>
      <c r="J65" s="2283"/>
    </row>
    <row r="66" spans="1:10" s="1" customFormat="1" ht="91.5" customHeight="1" x14ac:dyDescent="0.25">
      <c r="A66" s="2274"/>
      <c r="B66" s="2275"/>
      <c r="C66" s="314" t="s">
        <v>23</v>
      </c>
      <c r="D66" s="1205">
        <f t="shared" si="26"/>
        <v>3</v>
      </c>
      <c r="E66" s="346">
        <f t="shared" si="26"/>
        <v>2.9</v>
      </c>
      <c r="F66" s="346">
        <f t="shared" si="27"/>
        <v>96.666666666666671</v>
      </c>
      <c r="G66" s="2299"/>
      <c r="H66" s="346">
        <f t="shared" si="28"/>
        <v>2.9</v>
      </c>
      <c r="I66" s="346">
        <f t="shared" si="29"/>
        <v>96.666666666666671</v>
      </c>
      <c r="J66" s="2283"/>
    </row>
    <row r="67" spans="1:10" s="1" customFormat="1" ht="55.5" customHeight="1" x14ac:dyDescent="0.25">
      <c r="A67" s="2274"/>
      <c r="B67" s="2275"/>
      <c r="C67" s="314" t="s">
        <v>24</v>
      </c>
      <c r="D67" s="1205">
        <f t="shared" si="26"/>
        <v>0</v>
      </c>
      <c r="E67" s="346">
        <f t="shared" si="26"/>
        <v>0</v>
      </c>
      <c r="F67" s="346">
        <v>0</v>
      </c>
      <c r="G67" s="2300"/>
      <c r="H67" s="346">
        <f>H72</f>
        <v>0</v>
      </c>
      <c r="I67" s="346">
        <v>0</v>
      </c>
      <c r="J67" s="2284"/>
    </row>
    <row r="68" spans="1:10" s="1" customFormat="1" ht="18" customHeight="1" x14ac:dyDescent="0.25">
      <c r="A68" s="2301" t="s">
        <v>25</v>
      </c>
      <c r="B68" s="2261" t="s">
        <v>788</v>
      </c>
      <c r="C68" s="800" t="s">
        <v>18</v>
      </c>
      <c r="D68" s="501">
        <f>D69+D70+D71+D72</f>
        <v>294</v>
      </c>
      <c r="E68" s="1198">
        <f>E69+E70+E71+E72</f>
        <v>293.79999999999995</v>
      </c>
      <c r="F68" s="1198">
        <f>E68/D68*100</f>
        <v>99.931972789115633</v>
      </c>
      <c r="G68" s="2302" t="s">
        <v>2307</v>
      </c>
      <c r="H68" s="1198">
        <f>H69+H70+H71+H72</f>
        <v>293.79999999999995</v>
      </c>
      <c r="I68" s="1198">
        <f>H68/D68*100</f>
        <v>99.931972789115633</v>
      </c>
      <c r="J68" s="2302"/>
    </row>
    <row r="69" spans="1:10" s="1" customFormat="1" ht="72.75" customHeight="1" x14ac:dyDescent="0.25">
      <c r="A69" s="2301"/>
      <c r="B69" s="2261"/>
      <c r="C69" s="913" t="s">
        <v>22</v>
      </c>
      <c r="D69" s="501">
        <v>0</v>
      </c>
      <c r="E69" s="1198">
        <v>0</v>
      </c>
      <c r="F69" s="1198">
        <v>0</v>
      </c>
      <c r="G69" s="2302"/>
      <c r="H69" s="1198">
        <v>0</v>
      </c>
      <c r="I69" s="1198">
        <v>0</v>
      </c>
      <c r="J69" s="2302"/>
    </row>
    <row r="70" spans="1:10" s="1" customFormat="1" ht="75" customHeight="1" x14ac:dyDescent="0.25">
      <c r="A70" s="2301"/>
      <c r="B70" s="2261"/>
      <c r="C70" s="913" t="s">
        <v>19</v>
      </c>
      <c r="D70" s="501">
        <v>291</v>
      </c>
      <c r="E70" s="1198">
        <v>290.89999999999998</v>
      </c>
      <c r="F70" s="1198">
        <f t="shared" ref="F70:F71" si="30">E70/D70*100</f>
        <v>99.965635738831608</v>
      </c>
      <c r="G70" s="2302"/>
      <c r="H70" s="1198">
        <v>290.89999999999998</v>
      </c>
      <c r="I70" s="1198">
        <f t="shared" ref="I70:I71" si="31">H70/D70*100</f>
        <v>99.965635738831608</v>
      </c>
      <c r="J70" s="2302"/>
    </row>
    <row r="71" spans="1:10" s="1" customFormat="1" ht="96" customHeight="1" x14ac:dyDescent="0.25">
      <c r="A71" s="2294"/>
      <c r="B71" s="2272"/>
      <c r="C71" s="722" t="s">
        <v>23</v>
      </c>
      <c r="D71" s="1203">
        <v>3</v>
      </c>
      <c r="E71" s="1197">
        <v>2.9</v>
      </c>
      <c r="F71" s="1198">
        <f t="shared" si="30"/>
        <v>96.666666666666671</v>
      </c>
      <c r="G71" s="2283"/>
      <c r="H71" s="1197">
        <v>2.9</v>
      </c>
      <c r="I71" s="1198">
        <f t="shared" si="31"/>
        <v>96.666666666666671</v>
      </c>
      <c r="J71" s="2272"/>
    </row>
    <row r="72" spans="1:10" s="1" customFormat="1" ht="41.25" customHeight="1" x14ac:dyDescent="0.25">
      <c r="A72" s="2295"/>
      <c r="B72" s="2273"/>
      <c r="C72" s="410" t="s">
        <v>24</v>
      </c>
      <c r="D72" s="501">
        <v>0</v>
      </c>
      <c r="E72" s="1198">
        <v>0</v>
      </c>
      <c r="F72" s="1198">
        <v>0</v>
      </c>
      <c r="G72" s="2284"/>
      <c r="H72" s="1198">
        <v>0</v>
      </c>
      <c r="I72" s="1198">
        <v>0</v>
      </c>
      <c r="J72" s="2273"/>
    </row>
    <row r="73" spans="1:10" s="1" customFormat="1" ht="15.75" customHeight="1" x14ac:dyDescent="0.25">
      <c r="A73" s="2296"/>
      <c r="B73" s="2246" t="s">
        <v>89</v>
      </c>
      <c r="C73" s="797" t="s">
        <v>18</v>
      </c>
      <c r="D73" s="1205">
        <f>D74+D75+D76+D77</f>
        <v>294</v>
      </c>
      <c r="E73" s="346">
        <f>E74+E75+E76+E77</f>
        <v>293.79999999999995</v>
      </c>
      <c r="F73" s="346">
        <f>E73/D73*100</f>
        <v>99.931972789115633</v>
      </c>
      <c r="G73" s="2291"/>
      <c r="H73" s="346">
        <f>H74+H75+H76+H77</f>
        <v>293.79999999999995</v>
      </c>
      <c r="I73" s="346">
        <f>H73/D73*100</f>
        <v>99.931972789115633</v>
      </c>
      <c r="J73" s="2120"/>
    </row>
    <row r="74" spans="1:10" s="1" customFormat="1" ht="70.5" customHeight="1" x14ac:dyDescent="0.25">
      <c r="A74" s="2297"/>
      <c r="B74" s="2246"/>
      <c r="C74" s="797" t="s">
        <v>22</v>
      </c>
      <c r="D74" s="1205">
        <f t="shared" ref="D74:E77" si="32">D64</f>
        <v>0</v>
      </c>
      <c r="E74" s="346">
        <f t="shared" si="32"/>
        <v>0</v>
      </c>
      <c r="F74" s="346">
        <v>0</v>
      </c>
      <c r="G74" s="2292"/>
      <c r="H74" s="346">
        <f>H64</f>
        <v>0</v>
      </c>
      <c r="I74" s="346">
        <v>0</v>
      </c>
      <c r="J74" s="2121"/>
    </row>
    <row r="75" spans="1:10" s="1" customFormat="1" ht="72.75" customHeight="1" x14ac:dyDescent="0.25">
      <c r="A75" s="2297"/>
      <c r="B75" s="2246"/>
      <c r="C75" s="797" t="s">
        <v>19</v>
      </c>
      <c r="D75" s="1205">
        <f t="shared" si="32"/>
        <v>291</v>
      </c>
      <c r="E75" s="346">
        <f t="shared" si="32"/>
        <v>290.89999999999998</v>
      </c>
      <c r="F75" s="346">
        <f t="shared" ref="F75:F76" si="33">E75/D75*100</f>
        <v>99.965635738831608</v>
      </c>
      <c r="G75" s="2292"/>
      <c r="H75" s="346">
        <f>H65</f>
        <v>290.89999999999998</v>
      </c>
      <c r="I75" s="346">
        <f t="shared" ref="I75:I76" si="34">H75/D75*100</f>
        <v>99.965635738831608</v>
      </c>
      <c r="J75" s="2121"/>
    </row>
    <row r="76" spans="1:10" s="1" customFormat="1" ht="90.75" customHeight="1" x14ac:dyDescent="0.25">
      <c r="A76" s="2297"/>
      <c r="B76" s="2246"/>
      <c r="C76" s="797" t="s">
        <v>23</v>
      </c>
      <c r="D76" s="1205">
        <f t="shared" si="32"/>
        <v>3</v>
      </c>
      <c r="E76" s="346">
        <f t="shared" si="32"/>
        <v>2.9</v>
      </c>
      <c r="F76" s="346">
        <f t="shared" si="33"/>
        <v>96.666666666666671</v>
      </c>
      <c r="G76" s="2292"/>
      <c r="H76" s="346">
        <f>H66</f>
        <v>2.9</v>
      </c>
      <c r="I76" s="346">
        <f t="shared" si="34"/>
        <v>96.666666666666671</v>
      </c>
      <c r="J76" s="2121"/>
    </row>
    <row r="77" spans="1:10" s="1" customFormat="1" ht="57.75" customHeight="1" x14ac:dyDescent="0.25">
      <c r="A77" s="2298"/>
      <c r="B77" s="2246"/>
      <c r="C77" s="797" t="s">
        <v>24</v>
      </c>
      <c r="D77" s="1205">
        <f t="shared" si="32"/>
        <v>0</v>
      </c>
      <c r="E77" s="346">
        <f t="shared" si="32"/>
        <v>0</v>
      </c>
      <c r="F77" s="346">
        <v>0</v>
      </c>
      <c r="G77" s="2293"/>
      <c r="H77" s="346">
        <f>H67</f>
        <v>0</v>
      </c>
      <c r="I77" s="346">
        <v>0</v>
      </c>
      <c r="J77" s="2122"/>
    </row>
    <row r="78" spans="1:10" s="1" customFormat="1" ht="18.75" x14ac:dyDescent="0.25">
      <c r="A78" s="2276" t="s">
        <v>27</v>
      </c>
      <c r="B78" s="2277"/>
      <c r="C78" s="2277"/>
      <c r="D78" s="2277"/>
      <c r="E78" s="2277"/>
      <c r="F78" s="2277"/>
      <c r="G78" s="2277"/>
      <c r="H78" s="2277"/>
      <c r="I78" s="2277"/>
      <c r="J78" s="2278"/>
    </row>
    <row r="79" spans="1:10" s="1" customFormat="1" ht="21.75" customHeight="1" x14ac:dyDescent="0.25">
      <c r="A79" s="2285" t="s">
        <v>10</v>
      </c>
      <c r="B79" s="2288" t="s">
        <v>789</v>
      </c>
      <c r="C79" s="797" t="s">
        <v>18</v>
      </c>
      <c r="D79" s="1205">
        <f>D80+D81+D82+D83</f>
        <v>7816</v>
      </c>
      <c r="E79" s="1205">
        <f>E80+E81+E82+E83</f>
        <v>7815</v>
      </c>
      <c r="F79" s="1205">
        <f>E79/D79*100</f>
        <v>99.987205731832134</v>
      </c>
      <c r="G79" s="2291"/>
      <c r="H79" s="1205">
        <f>H80+H81+H82+H83</f>
        <v>7815</v>
      </c>
      <c r="I79" s="1205">
        <f>H79/D79*100</f>
        <v>99.987205731832134</v>
      </c>
      <c r="J79" s="2291"/>
    </row>
    <row r="80" spans="1:10" s="1" customFormat="1" ht="58.5" customHeight="1" x14ac:dyDescent="0.25">
      <c r="A80" s="2286"/>
      <c r="B80" s="2289"/>
      <c r="C80" s="797" t="s">
        <v>22</v>
      </c>
      <c r="D80" s="1205">
        <f t="shared" ref="D80:E83" si="35">D85</f>
        <v>0</v>
      </c>
      <c r="E80" s="1205">
        <f t="shared" si="35"/>
        <v>0</v>
      </c>
      <c r="F80" s="1205">
        <v>0</v>
      </c>
      <c r="G80" s="2292"/>
      <c r="H80" s="1205">
        <f>H85</f>
        <v>0</v>
      </c>
      <c r="I80" s="1205">
        <v>0</v>
      </c>
      <c r="J80" s="2292"/>
    </row>
    <row r="81" spans="1:18" s="1" customFormat="1" ht="77.25" customHeight="1" x14ac:dyDescent="0.25">
      <c r="A81" s="2286"/>
      <c r="B81" s="2289"/>
      <c r="C81" s="797" t="s">
        <v>19</v>
      </c>
      <c r="D81" s="1205">
        <f t="shared" si="35"/>
        <v>7737</v>
      </c>
      <c r="E81" s="1205">
        <f t="shared" si="35"/>
        <v>7736.9</v>
      </c>
      <c r="F81" s="1205">
        <f t="shared" ref="F81" si="36">E81/D81*100</f>
        <v>99.998707509370561</v>
      </c>
      <c r="G81" s="2292"/>
      <c r="H81" s="1205">
        <f>H86</f>
        <v>7736.9</v>
      </c>
      <c r="I81" s="1205">
        <f t="shared" ref="I81:I92" si="37">H81/D81*100</f>
        <v>99.998707509370561</v>
      </c>
      <c r="J81" s="2292"/>
    </row>
    <row r="82" spans="1:18" s="1" customFormat="1" ht="99" customHeight="1" x14ac:dyDescent="0.25">
      <c r="A82" s="2286"/>
      <c r="B82" s="2289"/>
      <c r="C82" s="797" t="s">
        <v>23</v>
      </c>
      <c r="D82" s="1205">
        <f t="shared" si="35"/>
        <v>79</v>
      </c>
      <c r="E82" s="1205">
        <f t="shared" si="35"/>
        <v>78.099999999999994</v>
      </c>
      <c r="F82" s="1205">
        <f>E82/D82*100</f>
        <v>98.860759493670884</v>
      </c>
      <c r="G82" s="2292"/>
      <c r="H82" s="1205">
        <f>H87</f>
        <v>78.099999999999994</v>
      </c>
      <c r="I82" s="1205">
        <f t="shared" si="37"/>
        <v>98.860759493670884</v>
      </c>
      <c r="J82" s="2292"/>
    </row>
    <row r="83" spans="1:18" s="1" customFormat="1" ht="55.5" customHeight="1" x14ac:dyDescent="0.25">
      <c r="A83" s="2287"/>
      <c r="B83" s="2290"/>
      <c r="C83" s="1359" t="s">
        <v>24</v>
      </c>
      <c r="D83" s="920">
        <f t="shared" si="35"/>
        <v>0</v>
      </c>
      <c r="E83" s="920">
        <f t="shared" si="35"/>
        <v>0</v>
      </c>
      <c r="F83" s="920">
        <v>0</v>
      </c>
      <c r="G83" s="2293"/>
      <c r="H83" s="920">
        <f>H88</f>
        <v>0</v>
      </c>
      <c r="I83" s="920">
        <v>0</v>
      </c>
      <c r="J83" s="2293"/>
    </row>
    <row r="84" spans="1:18" s="1" customFormat="1" ht="22.5" customHeight="1" x14ac:dyDescent="0.25">
      <c r="A84" s="2271" t="s">
        <v>25</v>
      </c>
      <c r="B84" s="2279" t="s">
        <v>790</v>
      </c>
      <c r="C84" s="800" t="s">
        <v>18</v>
      </c>
      <c r="D84" s="501">
        <f>D85+D86+D87+D88</f>
        <v>7816</v>
      </c>
      <c r="E84" s="501">
        <f>E85+E86+E87+E88</f>
        <v>7815</v>
      </c>
      <c r="F84" s="501">
        <f>E84/D84*100</f>
        <v>99.987205731832134</v>
      </c>
      <c r="G84" s="2282" t="s">
        <v>1457</v>
      </c>
      <c r="H84" s="501">
        <f>H85+H86+H87+H88</f>
        <v>7815</v>
      </c>
      <c r="I84" s="501">
        <f t="shared" si="37"/>
        <v>99.987205731832134</v>
      </c>
      <c r="J84" s="2271"/>
    </row>
    <row r="85" spans="1:18" s="1" customFormat="1" ht="79.5" customHeight="1" x14ac:dyDescent="0.25">
      <c r="A85" s="2272"/>
      <c r="B85" s="2280"/>
      <c r="C85" s="800" t="s">
        <v>22</v>
      </c>
      <c r="D85" s="501">
        <v>0</v>
      </c>
      <c r="E85" s="501">
        <v>0</v>
      </c>
      <c r="F85" s="501">
        <v>0</v>
      </c>
      <c r="G85" s="2283"/>
      <c r="H85" s="501">
        <v>0</v>
      </c>
      <c r="I85" s="501">
        <v>0</v>
      </c>
      <c r="J85" s="2272"/>
    </row>
    <row r="86" spans="1:18" s="1" customFormat="1" ht="80.25" customHeight="1" x14ac:dyDescent="0.25">
      <c r="A86" s="2272"/>
      <c r="B86" s="2280"/>
      <c r="C86" s="800" t="s">
        <v>19</v>
      </c>
      <c r="D86" s="501">
        <v>7737</v>
      </c>
      <c r="E86" s="501">
        <v>7736.9</v>
      </c>
      <c r="F86" s="501">
        <f t="shared" ref="F86:F87" si="38">E86/D86*100</f>
        <v>99.998707509370561</v>
      </c>
      <c r="G86" s="2283"/>
      <c r="H86" s="501">
        <v>7736.9</v>
      </c>
      <c r="I86" s="501">
        <f t="shared" si="37"/>
        <v>99.998707509370561</v>
      </c>
      <c r="J86" s="2272"/>
    </row>
    <row r="87" spans="1:18" s="1" customFormat="1" ht="99" customHeight="1" x14ac:dyDescent="0.25">
      <c r="A87" s="2272"/>
      <c r="B87" s="2280"/>
      <c r="C87" s="800" t="s">
        <v>23</v>
      </c>
      <c r="D87" s="501">
        <v>79</v>
      </c>
      <c r="E87" s="501">
        <v>78.099999999999994</v>
      </c>
      <c r="F87" s="501">
        <f t="shared" si="38"/>
        <v>98.860759493670884</v>
      </c>
      <c r="G87" s="2283"/>
      <c r="H87" s="501">
        <v>78.099999999999994</v>
      </c>
      <c r="I87" s="501">
        <f t="shared" si="37"/>
        <v>98.860759493670884</v>
      </c>
      <c r="J87" s="2272"/>
    </row>
    <row r="88" spans="1:18" s="1" customFormat="1" ht="68.25" customHeight="1" x14ac:dyDescent="0.25">
      <c r="A88" s="2273"/>
      <c r="B88" s="2281"/>
      <c r="C88" s="800" t="s">
        <v>24</v>
      </c>
      <c r="D88" s="501">
        <v>0</v>
      </c>
      <c r="E88" s="501">
        <v>0</v>
      </c>
      <c r="F88" s="501">
        <v>0</v>
      </c>
      <c r="G88" s="2284"/>
      <c r="H88" s="501">
        <v>0</v>
      </c>
      <c r="I88" s="501">
        <v>0</v>
      </c>
      <c r="J88" s="2273"/>
      <c r="R88" s="116"/>
    </row>
    <row r="89" spans="1:18" s="1" customFormat="1" ht="18" customHeight="1" x14ac:dyDescent="0.25">
      <c r="A89" s="2271"/>
      <c r="B89" s="2102" t="s">
        <v>305</v>
      </c>
      <c r="C89" s="797" t="s">
        <v>18</v>
      </c>
      <c r="D89" s="1205">
        <f>D90+D91+D92+D93</f>
        <v>7816</v>
      </c>
      <c r="E89" s="1205">
        <f>E90+E91+E92+E93</f>
        <v>7815</v>
      </c>
      <c r="F89" s="1205">
        <f>E89/D89*100</f>
        <v>99.987205731832134</v>
      </c>
      <c r="G89" s="2257"/>
      <c r="H89" s="1205">
        <f>H90+H91+H92+H93</f>
        <v>7815</v>
      </c>
      <c r="I89" s="1205">
        <f t="shared" si="37"/>
        <v>99.987205731832134</v>
      </c>
      <c r="J89" s="2257"/>
    </row>
    <row r="90" spans="1:18" s="1" customFormat="1" ht="61.5" customHeight="1" x14ac:dyDescent="0.25">
      <c r="A90" s="2272"/>
      <c r="B90" s="2103"/>
      <c r="C90" s="797" t="s">
        <v>22</v>
      </c>
      <c r="D90" s="1205">
        <f>D80</f>
        <v>0</v>
      </c>
      <c r="E90" s="1205">
        <f>E80</f>
        <v>0</v>
      </c>
      <c r="F90" s="1205">
        <v>0</v>
      </c>
      <c r="G90" s="2258"/>
      <c r="H90" s="1205">
        <f>H80</f>
        <v>0</v>
      </c>
      <c r="I90" s="1205">
        <v>0</v>
      </c>
      <c r="J90" s="2258"/>
      <c r="L90" s="116"/>
    </row>
    <row r="91" spans="1:18" s="1" customFormat="1" ht="78" customHeight="1" x14ac:dyDescent="0.25">
      <c r="A91" s="2272"/>
      <c r="B91" s="2103"/>
      <c r="C91" s="797" t="s">
        <v>19</v>
      </c>
      <c r="D91" s="1205">
        <f>D81</f>
        <v>7737</v>
      </c>
      <c r="E91" s="1205">
        <f t="shared" ref="E91:E93" si="39">E81</f>
        <v>7736.9</v>
      </c>
      <c r="F91" s="1205">
        <f>E91/D91*100</f>
        <v>99.998707509370561</v>
      </c>
      <c r="G91" s="2258"/>
      <c r="H91" s="1205">
        <f t="shared" ref="H91:H93" si="40">H81</f>
        <v>7736.9</v>
      </c>
      <c r="I91" s="1205">
        <f t="shared" si="37"/>
        <v>99.998707509370561</v>
      </c>
      <c r="J91" s="2258"/>
    </row>
    <row r="92" spans="1:18" s="1" customFormat="1" ht="93.75" x14ac:dyDescent="0.25">
      <c r="A92" s="2272"/>
      <c r="B92" s="2103"/>
      <c r="C92" s="797" t="s">
        <v>23</v>
      </c>
      <c r="D92" s="1205">
        <f>D82</f>
        <v>79</v>
      </c>
      <c r="E92" s="1205">
        <f t="shared" si="39"/>
        <v>78.099999999999994</v>
      </c>
      <c r="F92" s="1205">
        <f>E92/D92*100</f>
        <v>98.860759493670884</v>
      </c>
      <c r="G92" s="2258"/>
      <c r="H92" s="1205">
        <f t="shared" si="40"/>
        <v>78.099999999999994</v>
      </c>
      <c r="I92" s="1205">
        <f t="shared" si="37"/>
        <v>98.860759493670884</v>
      </c>
      <c r="J92" s="2258"/>
    </row>
    <row r="93" spans="1:18" s="1" customFormat="1" ht="67.5" customHeight="1" x14ac:dyDescent="0.25">
      <c r="A93" s="2273"/>
      <c r="B93" s="2104"/>
      <c r="C93" s="797" t="s">
        <v>24</v>
      </c>
      <c r="D93" s="1205">
        <f>D83</f>
        <v>0</v>
      </c>
      <c r="E93" s="1205">
        <f t="shared" si="39"/>
        <v>0</v>
      </c>
      <c r="F93" s="1205">
        <v>0</v>
      </c>
      <c r="G93" s="2259"/>
      <c r="H93" s="1205">
        <f t="shared" si="40"/>
        <v>0</v>
      </c>
      <c r="I93" s="1205">
        <v>0</v>
      </c>
      <c r="J93" s="2259"/>
    </row>
    <row r="94" spans="1:18" s="1" customFormat="1" ht="18.75" x14ac:dyDescent="0.25">
      <c r="A94" s="2246" t="s">
        <v>791</v>
      </c>
      <c r="B94" s="2246"/>
      <c r="C94" s="2246"/>
      <c r="D94" s="2246"/>
      <c r="E94" s="2246"/>
      <c r="F94" s="2246"/>
      <c r="G94" s="2246"/>
      <c r="H94" s="2246"/>
      <c r="I94" s="2246"/>
      <c r="J94" s="2246"/>
    </row>
    <row r="95" spans="1:18" s="1" customFormat="1" ht="18" customHeight="1" x14ac:dyDescent="0.25">
      <c r="A95" s="2274" t="s">
        <v>10</v>
      </c>
      <c r="B95" s="2275" t="s">
        <v>792</v>
      </c>
      <c r="C95" s="2257"/>
      <c r="D95" s="2254">
        <v>0</v>
      </c>
      <c r="E95" s="2254">
        <v>0</v>
      </c>
      <c r="F95" s="2254">
        <v>0</v>
      </c>
      <c r="G95" s="2257"/>
      <c r="H95" s="2254">
        <v>0</v>
      </c>
      <c r="I95" s="2254">
        <v>0</v>
      </c>
      <c r="J95" s="2257"/>
    </row>
    <row r="96" spans="1:18" s="1" customFormat="1" ht="72" customHeight="1" x14ac:dyDescent="0.25">
      <c r="A96" s="2274"/>
      <c r="B96" s="2275"/>
      <c r="C96" s="2258"/>
      <c r="D96" s="2255"/>
      <c r="E96" s="2255"/>
      <c r="F96" s="2255"/>
      <c r="G96" s="2258"/>
      <c r="H96" s="2255"/>
      <c r="I96" s="2255"/>
      <c r="J96" s="2258"/>
    </row>
    <row r="97" spans="1:10" s="1" customFormat="1" ht="70.5" customHeight="1" x14ac:dyDescent="0.25">
      <c r="A97" s="2274"/>
      <c r="B97" s="2275"/>
      <c r="C97" s="2258"/>
      <c r="D97" s="2255"/>
      <c r="E97" s="2255"/>
      <c r="F97" s="2255"/>
      <c r="G97" s="2258"/>
      <c r="H97" s="2255"/>
      <c r="I97" s="2255"/>
      <c r="J97" s="2258"/>
    </row>
    <row r="98" spans="1:10" s="1" customFormat="1" x14ac:dyDescent="0.25">
      <c r="A98" s="2274"/>
      <c r="B98" s="2275"/>
      <c r="C98" s="2258"/>
      <c r="D98" s="2255"/>
      <c r="E98" s="2255"/>
      <c r="F98" s="2255"/>
      <c r="G98" s="2258"/>
      <c r="H98" s="2255"/>
      <c r="I98" s="2255"/>
      <c r="J98" s="2258"/>
    </row>
    <row r="99" spans="1:10" s="1" customFormat="1" ht="75.75" customHeight="1" x14ac:dyDescent="0.25">
      <c r="A99" s="2274"/>
      <c r="B99" s="2275"/>
      <c r="C99" s="2259"/>
      <c r="D99" s="2256"/>
      <c r="E99" s="2256"/>
      <c r="F99" s="2256"/>
      <c r="G99" s="2259"/>
      <c r="H99" s="2256"/>
      <c r="I99" s="2256"/>
      <c r="J99" s="2259"/>
    </row>
    <row r="100" spans="1:10" s="1" customFormat="1" ht="18" customHeight="1" x14ac:dyDescent="0.25">
      <c r="A100" s="2260" t="s">
        <v>25</v>
      </c>
      <c r="B100" s="2261" t="s">
        <v>793</v>
      </c>
      <c r="C100" s="2262" t="s">
        <v>794</v>
      </c>
      <c r="D100" s="2263"/>
      <c r="E100" s="2263"/>
      <c r="F100" s="2263"/>
      <c r="G100" s="2263"/>
      <c r="H100" s="2263"/>
      <c r="I100" s="2263"/>
      <c r="J100" s="2264"/>
    </row>
    <row r="101" spans="1:10" s="1" customFormat="1" x14ac:dyDescent="0.25">
      <c r="A101" s="2260"/>
      <c r="B101" s="2261"/>
      <c r="C101" s="2265"/>
      <c r="D101" s="2266"/>
      <c r="E101" s="2266"/>
      <c r="F101" s="2266"/>
      <c r="G101" s="2266"/>
      <c r="H101" s="2266"/>
      <c r="I101" s="2266"/>
      <c r="J101" s="2267"/>
    </row>
    <row r="102" spans="1:10" s="1" customFormat="1" x14ac:dyDescent="0.25">
      <c r="A102" s="2260"/>
      <c r="B102" s="2261"/>
      <c r="C102" s="2265"/>
      <c r="D102" s="2266"/>
      <c r="E102" s="2266"/>
      <c r="F102" s="2266"/>
      <c r="G102" s="2266"/>
      <c r="H102" s="2266"/>
      <c r="I102" s="2266"/>
      <c r="J102" s="2267"/>
    </row>
    <row r="103" spans="1:10" s="1" customFormat="1" x14ac:dyDescent="0.25">
      <c r="A103" s="2260"/>
      <c r="B103" s="2261"/>
      <c r="C103" s="2265"/>
      <c r="D103" s="2266"/>
      <c r="E103" s="2266"/>
      <c r="F103" s="2266"/>
      <c r="G103" s="2266"/>
      <c r="H103" s="2266"/>
      <c r="I103" s="2266"/>
      <c r="J103" s="2267"/>
    </row>
    <row r="104" spans="1:10" s="1" customFormat="1" ht="147" customHeight="1" x14ac:dyDescent="0.25">
      <c r="A104" s="2260"/>
      <c r="B104" s="2261"/>
      <c r="C104" s="2268"/>
      <c r="D104" s="2269"/>
      <c r="E104" s="2269"/>
      <c r="F104" s="2269"/>
      <c r="G104" s="2269"/>
      <c r="H104" s="2269"/>
      <c r="I104" s="2269"/>
      <c r="J104" s="2270"/>
    </row>
    <row r="105" spans="1:10" s="1" customFormat="1" ht="184.5" customHeight="1" x14ac:dyDescent="0.25">
      <c r="A105" s="1598" t="s">
        <v>14</v>
      </c>
      <c r="B105" s="1599" t="s">
        <v>795</v>
      </c>
      <c r="C105" s="1368"/>
      <c r="D105" s="1597">
        <v>0</v>
      </c>
      <c r="E105" s="1597">
        <v>0</v>
      </c>
      <c r="F105" s="1597">
        <v>0</v>
      </c>
      <c r="G105" s="1368"/>
      <c r="H105" s="1597">
        <v>0</v>
      </c>
      <c r="I105" s="1597">
        <v>0</v>
      </c>
      <c r="J105" s="1368"/>
    </row>
    <row r="106" spans="1:10" s="1" customFormat="1" ht="138" customHeight="1" x14ac:dyDescent="0.25">
      <c r="A106" s="1222" t="s">
        <v>78</v>
      </c>
      <c r="B106" s="1213" t="s">
        <v>2698</v>
      </c>
      <c r="C106" s="2248" t="s">
        <v>796</v>
      </c>
      <c r="D106" s="2249"/>
      <c r="E106" s="2249"/>
      <c r="F106" s="2249"/>
      <c r="G106" s="2249"/>
      <c r="H106" s="2249"/>
      <c r="I106" s="2249"/>
      <c r="J106" s="2250"/>
    </row>
    <row r="107" spans="1:10" s="1" customFormat="1" ht="157.5" customHeight="1" x14ac:dyDescent="0.25">
      <c r="A107" s="1222"/>
      <c r="B107" s="1213" t="s">
        <v>797</v>
      </c>
      <c r="C107" s="2115" t="s">
        <v>796</v>
      </c>
      <c r="D107" s="2115"/>
      <c r="E107" s="2115"/>
      <c r="F107" s="2115"/>
      <c r="G107" s="2115"/>
      <c r="H107" s="2115"/>
      <c r="I107" s="2115"/>
      <c r="J107" s="2115"/>
    </row>
    <row r="108" spans="1:10" s="1" customFormat="1" ht="150" customHeight="1" x14ac:dyDescent="0.25">
      <c r="A108" s="1367" t="s">
        <v>16</v>
      </c>
      <c r="B108" s="797" t="s">
        <v>798</v>
      </c>
      <c r="C108" s="1196"/>
      <c r="D108" s="1205">
        <v>0</v>
      </c>
      <c r="E108" s="1205">
        <v>0</v>
      </c>
      <c r="F108" s="1205">
        <v>0</v>
      </c>
      <c r="G108" s="1205"/>
      <c r="H108" s="1205">
        <v>0</v>
      </c>
      <c r="I108" s="1205">
        <v>0</v>
      </c>
      <c r="J108" s="1205"/>
    </row>
    <row r="109" spans="1:10" s="1" customFormat="1" ht="223.5" customHeight="1" x14ac:dyDescent="0.25">
      <c r="A109" s="1358" t="s">
        <v>20</v>
      </c>
      <c r="B109" s="800" t="s">
        <v>799</v>
      </c>
      <c r="C109" s="2251" t="s">
        <v>796</v>
      </c>
      <c r="D109" s="2252"/>
      <c r="E109" s="2252"/>
      <c r="F109" s="2252"/>
      <c r="G109" s="2252"/>
      <c r="H109" s="2252"/>
      <c r="I109" s="2252"/>
      <c r="J109" s="2253"/>
    </row>
    <row r="110" spans="1:10" s="1" customFormat="1" ht="18" customHeight="1" x14ac:dyDescent="0.25">
      <c r="A110" s="2245"/>
      <c r="B110" s="2246" t="s">
        <v>90</v>
      </c>
      <c r="C110" s="797" t="s">
        <v>18</v>
      </c>
      <c r="D110" s="1205">
        <f>D111+D112+D113+D114</f>
        <v>0</v>
      </c>
      <c r="E110" s="1205">
        <f>E111+E112+E113+E114</f>
        <v>0</v>
      </c>
      <c r="F110" s="1205">
        <v>0</v>
      </c>
      <c r="G110" s="2247"/>
      <c r="H110" s="1205">
        <f>H111+H112+H113+H114</f>
        <v>0</v>
      </c>
      <c r="I110" s="1205">
        <v>0</v>
      </c>
      <c r="J110" s="2247"/>
    </row>
    <row r="111" spans="1:10" s="1" customFormat="1" ht="75" x14ac:dyDescent="0.25">
      <c r="A111" s="2245"/>
      <c r="B111" s="2246"/>
      <c r="C111" s="797" t="s">
        <v>22</v>
      </c>
      <c r="D111" s="1205">
        <v>0</v>
      </c>
      <c r="E111" s="1205">
        <v>0</v>
      </c>
      <c r="F111" s="1205">
        <v>0</v>
      </c>
      <c r="G111" s="2247"/>
      <c r="H111" s="1205">
        <v>0</v>
      </c>
      <c r="I111" s="1205">
        <v>0</v>
      </c>
      <c r="J111" s="2247"/>
    </row>
    <row r="112" spans="1:10" s="1" customFormat="1" ht="74.25" customHeight="1" x14ac:dyDescent="0.25">
      <c r="A112" s="2245"/>
      <c r="B112" s="2246"/>
      <c r="C112" s="797" t="s">
        <v>19</v>
      </c>
      <c r="D112" s="1205">
        <v>0</v>
      </c>
      <c r="E112" s="1205">
        <v>0</v>
      </c>
      <c r="F112" s="1205">
        <v>0</v>
      </c>
      <c r="G112" s="2247"/>
      <c r="H112" s="1205">
        <v>0</v>
      </c>
      <c r="I112" s="1205">
        <v>0</v>
      </c>
      <c r="J112" s="2247"/>
    </row>
    <row r="113" spans="1:10" s="1" customFormat="1" ht="93.75" x14ac:dyDescent="0.25">
      <c r="A113" s="2245"/>
      <c r="B113" s="2246"/>
      <c r="C113" s="797" t="s">
        <v>23</v>
      </c>
      <c r="D113" s="1205">
        <v>0</v>
      </c>
      <c r="E113" s="1205">
        <v>0</v>
      </c>
      <c r="F113" s="1205">
        <v>0</v>
      </c>
      <c r="G113" s="2247"/>
      <c r="H113" s="1205">
        <v>0</v>
      </c>
      <c r="I113" s="1205">
        <v>0</v>
      </c>
      <c r="J113" s="2247"/>
    </row>
    <row r="114" spans="1:10" s="1" customFormat="1" ht="57" customHeight="1" x14ac:dyDescent="0.25">
      <c r="A114" s="2245"/>
      <c r="B114" s="2246"/>
      <c r="C114" s="797" t="s">
        <v>24</v>
      </c>
      <c r="D114" s="1205">
        <v>0</v>
      </c>
      <c r="E114" s="1205">
        <v>0</v>
      </c>
      <c r="F114" s="1205">
        <v>0</v>
      </c>
      <c r="G114" s="2247"/>
      <c r="H114" s="1205">
        <v>0</v>
      </c>
      <c r="I114" s="1205">
        <v>0</v>
      </c>
      <c r="J114" s="2247"/>
    </row>
    <row r="115" spans="1:10" s="1" customFormat="1" ht="18" customHeight="1" x14ac:dyDescent="0.25">
      <c r="A115" s="2245"/>
      <c r="B115" s="2246" t="s">
        <v>29</v>
      </c>
      <c r="C115" s="797" t="s">
        <v>18</v>
      </c>
      <c r="D115" s="1205">
        <f>D116+D117+D118+D119</f>
        <v>176877.1</v>
      </c>
      <c r="E115" s="1205">
        <f>E116+E117+E118+E119</f>
        <v>176318.8</v>
      </c>
      <c r="F115" s="1205">
        <f>E115/D115*100</f>
        <v>99.684357104452744</v>
      </c>
      <c r="G115" s="2247"/>
      <c r="H115" s="1205">
        <f>H116+H117+H118+H119</f>
        <v>176318.8</v>
      </c>
      <c r="I115" s="1205">
        <f>H115/D115*100</f>
        <v>99.684357104452744</v>
      </c>
      <c r="J115" s="2247"/>
    </row>
    <row r="116" spans="1:10" s="1" customFormat="1" ht="74.25" customHeight="1" x14ac:dyDescent="0.25">
      <c r="A116" s="2245"/>
      <c r="B116" s="2246"/>
      <c r="C116" s="797" t="s">
        <v>22</v>
      </c>
      <c r="D116" s="1205">
        <f t="shared" ref="D116:E119" si="41">D26+D42+D58+D74+D90+D111</f>
        <v>602.5</v>
      </c>
      <c r="E116" s="1205">
        <f t="shared" si="41"/>
        <v>602.4</v>
      </c>
      <c r="F116" s="1205">
        <f t="shared" ref="F116:F119" si="42">E116/D116*100</f>
        <v>99.983402489626556</v>
      </c>
      <c r="G116" s="2247"/>
      <c r="H116" s="1205">
        <f>H26+H42+H58+H74+H90+H111</f>
        <v>602.4</v>
      </c>
      <c r="I116" s="1205">
        <f t="shared" ref="I116:I119" si="43">H116/D116*100</f>
        <v>99.983402489626556</v>
      </c>
      <c r="J116" s="2247"/>
    </row>
    <row r="117" spans="1:10" s="1" customFormat="1" ht="75" customHeight="1" x14ac:dyDescent="0.25">
      <c r="A117" s="2245"/>
      <c r="B117" s="2246"/>
      <c r="C117" s="797" t="s">
        <v>19</v>
      </c>
      <c r="D117" s="1205">
        <f t="shared" si="41"/>
        <v>134581.70000000001</v>
      </c>
      <c r="E117" s="1205">
        <f t="shared" si="41"/>
        <v>134024.5</v>
      </c>
      <c r="F117" s="1205">
        <f t="shared" si="42"/>
        <v>99.585976399465892</v>
      </c>
      <c r="G117" s="2247"/>
      <c r="H117" s="1205">
        <f t="shared" ref="H117:H119" si="44">H27+H43+H59+H75+H91+H112</f>
        <v>134024.5</v>
      </c>
      <c r="I117" s="1205">
        <f t="shared" si="43"/>
        <v>99.585976399465892</v>
      </c>
      <c r="J117" s="2247"/>
    </row>
    <row r="118" spans="1:10" s="1" customFormat="1" ht="93.75" x14ac:dyDescent="0.25">
      <c r="A118" s="2245"/>
      <c r="B118" s="2246"/>
      <c r="C118" s="797" t="s">
        <v>23</v>
      </c>
      <c r="D118" s="1205">
        <f t="shared" si="41"/>
        <v>19292.900000000001</v>
      </c>
      <c r="E118" s="1205">
        <f t="shared" si="41"/>
        <v>19291.900000000001</v>
      </c>
      <c r="F118" s="1205">
        <f t="shared" si="42"/>
        <v>99.994816746056841</v>
      </c>
      <c r="G118" s="2247"/>
      <c r="H118" s="1205">
        <f t="shared" si="44"/>
        <v>19291.900000000001</v>
      </c>
      <c r="I118" s="1205">
        <f t="shared" si="43"/>
        <v>99.994816746056841</v>
      </c>
      <c r="J118" s="2247"/>
    </row>
    <row r="119" spans="1:10" s="1" customFormat="1" ht="63" customHeight="1" x14ac:dyDescent="0.25">
      <c r="A119" s="2245"/>
      <c r="B119" s="2246"/>
      <c r="C119" s="797" t="s">
        <v>24</v>
      </c>
      <c r="D119" s="1205">
        <f t="shared" si="41"/>
        <v>22400</v>
      </c>
      <c r="E119" s="1205">
        <f t="shared" si="41"/>
        <v>22400</v>
      </c>
      <c r="F119" s="1205">
        <f t="shared" si="42"/>
        <v>100</v>
      </c>
      <c r="G119" s="2247"/>
      <c r="H119" s="1205">
        <f t="shared" si="44"/>
        <v>22400</v>
      </c>
      <c r="I119" s="1205">
        <f t="shared" si="43"/>
        <v>100</v>
      </c>
      <c r="J119" s="2247"/>
    </row>
    <row r="124" spans="1:10" x14ac:dyDescent="0.25">
      <c r="E124" s="207"/>
    </row>
  </sheetData>
  <mergeCells count="115">
    <mergeCell ref="A2:J2"/>
    <mergeCell ref="A3:J3"/>
    <mergeCell ref="A4:J4"/>
    <mergeCell ref="B7:J7"/>
    <mergeCell ref="A12:A13"/>
    <mergeCell ref="B12:B13"/>
    <mergeCell ref="C12:C13"/>
    <mergeCell ref="D12:D13"/>
    <mergeCell ref="E12:E13"/>
    <mergeCell ref="F12:F13"/>
    <mergeCell ref="A20:A22"/>
    <mergeCell ref="B20:B22"/>
    <mergeCell ref="G20:G22"/>
    <mergeCell ref="J20:J22"/>
    <mergeCell ref="B23:B24"/>
    <mergeCell ref="G23:G24"/>
    <mergeCell ref="J23:J24"/>
    <mergeCell ref="G12:G13"/>
    <mergeCell ref="H12:H13"/>
    <mergeCell ref="I12:I13"/>
    <mergeCell ref="J12:J13"/>
    <mergeCell ref="C14:J14"/>
    <mergeCell ref="A15:A19"/>
    <mergeCell ref="B15:B19"/>
    <mergeCell ref="G15:G19"/>
    <mergeCell ref="J15:J19"/>
    <mergeCell ref="A36:A40"/>
    <mergeCell ref="B36:B40"/>
    <mergeCell ref="G36:G40"/>
    <mergeCell ref="J36:J40"/>
    <mergeCell ref="A41:A45"/>
    <mergeCell ref="B41:B45"/>
    <mergeCell ref="G41:G45"/>
    <mergeCell ref="J41:J45"/>
    <mergeCell ref="A25:A29"/>
    <mergeCell ref="B25:B29"/>
    <mergeCell ref="G25:G29"/>
    <mergeCell ref="J25:J29"/>
    <mergeCell ref="A30:J30"/>
    <mergeCell ref="A31:A34"/>
    <mergeCell ref="B31:B34"/>
    <mergeCell ref="G31:G34"/>
    <mergeCell ref="J31:J34"/>
    <mergeCell ref="A57:A58"/>
    <mergeCell ref="B57:B58"/>
    <mergeCell ref="G57:G58"/>
    <mergeCell ref="J57:J58"/>
    <mergeCell ref="A59:A61"/>
    <mergeCell ref="B59:B61"/>
    <mergeCell ref="G59:G61"/>
    <mergeCell ref="J59:J61"/>
    <mergeCell ref="A46:J46"/>
    <mergeCell ref="A47:A51"/>
    <mergeCell ref="B47:B51"/>
    <mergeCell ref="G47:G51"/>
    <mergeCell ref="J47:J51"/>
    <mergeCell ref="A52:A56"/>
    <mergeCell ref="B52:B56"/>
    <mergeCell ref="G52:G56"/>
    <mergeCell ref="J52:J56"/>
    <mergeCell ref="A71:A72"/>
    <mergeCell ref="B71:B72"/>
    <mergeCell ref="G71:G72"/>
    <mergeCell ref="J71:J72"/>
    <mergeCell ref="A73:A77"/>
    <mergeCell ref="B73:B77"/>
    <mergeCell ref="G73:G77"/>
    <mergeCell ref="J73:J77"/>
    <mergeCell ref="A62:J62"/>
    <mergeCell ref="A63:A67"/>
    <mergeCell ref="B63:B67"/>
    <mergeCell ref="G63:G67"/>
    <mergeCell ref="J63:J67"/>
    <mergeCell ref="A68:A70"/>
    <mergeCell ref="B68:B70"/>
    <mergeCell ref="G68:G70"/>
    <mergeCell ref="J68:J70"/>
    <mergeCell ref="A78:J78"/>
    <mergeCell ref="A84:A88"/>
    <mergeCell ref="B84:B88"/>
    <mergeCell ref="G84:G88"/>
    <mergeCell ref="J84:J88"/>
    <mergeCell ref="A79:A83"/>
    <mergeCell ref="B79:B83"/>
    <mergeCell ref="G79:G83"/>
    <mergeCell ref="J79:J83"/>
    <mergeCell ref="F95:F99"/>
    <mergeCell ref="G95:G99"/>
    <mergeCell ref="H95:H99"/>
    <mergeCell ref="I95:I99"/>
    <mergeCell ref="J95:J99"/>
    <mergeCell ref="A100:A104"/>
    <mergeCell ref="B100:B104"/>
    <mergeCell ref="C100:J104"/>
    <mergeCell ref="A89:A93"/>
    <mergeCell ref="B89:B93"/>
    <mergeCell ref="G89:G93"/>
    <mergeCell ref="J89:J93"/>
    <mergeCell ref="A94:J94"/>
    <mergeCell ref="A95:A99"/>
    <mergeCell ref="B95:B99"/>
    <mergeCell ref="C95:C99"/>
    <mergeCell ref="D95:D99"/>
    <mergeCell ref="E95:E99"/>
    <mergeCell ref="A115:A119"/>
    <mergeCell ref="B115:B119"/>
    <mergeCell ref="G115:G119"/>
    <mergeCell ref="J115:J119"/>
    <mergeCell ref="C106:J106"/>
    <mergeCell ref="C107:J107"/>
    <mergeCell ref="C109:J109"/>
    <mergeCell ref="A110:A114"/>
    <mergeCell ref="B110:B114"/>
    <mergeCell ref="G110:G114"/>
    <mergeCell ref="J110:J114"/>
  </mergeCells>
  <pageMargins left="0.78740157480314965" right="0.39370078740157483" top="0.78740157480314965" bottom="0.78740157480314965" header="0.31496062992125984" footer="0.39370078740157483"/>
  <pageSetup paperSize="9" scale="62" firstPageNumber="145" fitToHeight="0" orientation="landscape" useFirstPageNumber="1" r:id="rId1"/>
  <headerFooter>
    <oddFooter>&amp;R&amp;"Times New Roman,обычный"&amp;14&amp;P</oddFooter>
  </headerFooter>
  <rowBreaks count="5" manualBreakCount="5">
    <brk id="11" max="16383" man="1"/>
    <brk id="22" max="16383" man="1"/>
    <brk id="45" max="16383" man="1"/>
    <brk id="93" max="16383" man="1"/>
    <brk id="109" max="16383" man="1"/>
  </rowBreaks>
  <colBreaks count="1" manualBreakCount="1">
    <brk id="10"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N28"/>
  <sheetViews>
    <sheetView zoomScale="68" zoomScaleNormal="68" workbookViewId="0">
      <selection activeCell="L26" sqref="L26"/>
    </sheetView>
  </sheetViews>
  <sheetFormatPr defaultRowHeight="18" x14ac:dyDescent="0.25"/>
  <cols>
    <col min="1" max="1" width="5.7109375" style="208" customWidth="1"/>
    <col min="2" max="2" width="77.28515625" style="208" customWidth="1"/>
    <col min="3" max="3" width="12.28515625" style="208" customWidth="1"/>
    <col min="4" max="6" width="15.7109375" style="208" customWidth="1"/>
    <col min="7" max="7" width="70.28515625" style="208" customWidth="1"/>
    <col min="8" max="251" width="9.140625" style="208"/>
    <col min="252" max="252" width="5.7109375" style="208" customWidth="1"/>
    <col min="253" max="253" width="37.7109375" style="208" customWidth="1"/>
    <col min="254" max="254" width="15.7109375" style="208" customWidth="1"/>
    <col min="255" max="255" width="12.28515625" style="208" customWidth="1"/>
    <col min="256" max="258" width="15.7109375" style="208" customWidth="1"/>
    <col min="259" max="259" width="30.7109375" style="208" customWidth="1"/>
    <col min="260" max="260" width="13.7109375" style="208" customWidth="1"/>
    <col min="261" max="261" width="21" style="208" customWidth="1"/>
    <col min="262" max="263" width="15.7109375" style="208" customWidth="1"/>
    <col min="264" max="507" width="9.140625" style="208"/>
    <col min="508" max="508" width="5.7109375" style="208" customWidth="1"/>
    <col min="509" max="509" width="37.7109375" style="208" customWidth="1"/>
    <col min="510" max="510" width="15.7109375" style="208" customWidth="1"/>
    <col min="511" max="511" width="12.28515625" style="208" customWidth="1"/>
    <col min="512" max="514" width="15.7109375" style="208" customWidth="1"/>
    <col min="515" max="515" width="30.7109375" style="208" customWidth="1"/>
    <col min="516" max="516" width="13.7109375" style="208" customWidth="1"/>
    <col min="517" max="517" width="21" style="208" customWidth="1"/>
    <col min="518" max="519" width="15.7109375" style="208" customWidth="1"/>
    <col min="520" max="763" width="9.140625" style="208"/>
    <col min="764" max="764" width="5.7109375" style="208" customWidth="1"/>
    <col min="765" max="765" width="37.7109375" style="208" customWidth="1"/>
    <col min="766" max="766" width="15.7109375" style="208" customWidth="1"/>
    <col min="767" max="767" width="12.28515625" style="208" customWidth="1"/>
    <col min="768" max="770" width="15.7109375" style="208" customWidth="1"/>
    <col min="771" max="771" width="30.7109375" style="208" customWidth="1"/>
    <col min="772" max="772" width="13.7109375" style="208" customWidth="1"/>
    <col min="773" max="773" width="21" style="208" customWidth="1"/>
    <col min="774" max="775" width="15.7109375" style="208" customWidth="1"/>
    <col min="776" max="1019" width="9.140625" style="208"/>
    <col min="1020" max="1020" width="5.7109375" style="208" customWidth="1"/>
    <col min="1021" max="1021" width="37.7109375" style="208" customWidth="1"/>
    <col min="1022" max="1022" width="15.7109375" style="208" customWidth="1"/>
    <col min="1023" max="1023" width="12.28515625" style="208" customWidth="1"/>
    <col min="1024" max="1026" width="15.7109375" style="208" customWidth="1"/>
    <col min="1027" max="1027" width="30.7109375" style="208" customWidth="1"/>
    <col min="1028" max="1028" width="13.7109375" style="208" customWidth="1"/>
    <col min="1029" max="1029" width="21" style="208" customWidth="1"/>
    <col min="1030" max="1031" width="15.7109375" style="208" customWidth="1"/>
    <col min="1032" max="1275" width="9.140625" style="208"/>
    <col min="1276" max="1276" width="5.7109375" style="208" customWidth="1"/>
    <col min="1277" max="1277" width="37.7109375" style="208" customWidth="1"/>
    <col min="1278" max="1278" width="15.7109375" style="208" customWidth="1"/>
    <col min="1279" max="1279" width="12.28515625" style="208" customWidth="1"/>
    <col min="1280" max="1282" width="15.7109375" style="208" customWidth="1"/>
    <col min="1283" max="1283" width="30.7109375" style="208" customWidth="1"/>
    <col min="1284" max="1284" width="13.7109375" style="208" customWidth="1"/>
    <col min="1285" max="1285" width="21" style="208" customWidth="1"/>
    <col min="1286" max="1287" width="15.7109375" style="208" customWidth="1"/>
    <col min="1288" max="1531" width="9.140625" style="208"/>
    <col min="1532" max="1532" width="5.7109375" style="208" customWidth="1"/>
    <col min="1533" max="1533" width="37.7109375" style="208" customWidth="1"/>
    <col min="1534" max="1534" width="15.7109375" style="208" customWidth="1"/>
    <col min="1535" max="1535" width="12.28515625" style="208" customWidth="1"/>
    <col min="1536" max="1538" width="15.7109375" style="208" customWidth="1"/>
    <col min="1539" max="1539" width="30.7109375" style="208" customWidth="1"/>
    <col min="1540" max="1540" width="13.7109375" style="208" customWidth="1"/>
    <col min="1541" max="1541" width="21" style="208" customWidth="1"/>
    <col min="1542" max="1543" width="15.7109375" style="208" customWidth="1"/>
    <col min="1544" max="1787" width="9.140625" style="208"/>
    <col min="1788" max="1788" width="5.7109375" style="208" customWidth="1"/>
    <col min="1789" max="1789" width="37.7109375" style="208" customWidth="1"/>
    <col min="1790" max="1790" width="15.7109375" style="208" customWidth="1"/>
    <col min="1791" max="1791" width="12.28515625" style="208" customWidth="1"/>
    <col min="1792" max="1794" width="15.7109375" style="208" customWidth="1"/>
    <col min="1795" max="1795" width="30.7109375" style="208" customWidth="1"/>
    <col min="1796" max="1796" width="13.7109375" style="208" customWidth="1"/>
    <col min="1797" max="1797" width="21" style="208" customWidth="1"/>
    <col min="1798" max="1799" width="15.7109375" style="208" customWidth="1"/>
    <col min="1800" max="2043" width="9.140625" style="208"/>
    <col min="2044" max="2044" width="5.7109375" style="208" customWidth="1"/>
    <col min="2045" max="2045" width="37.7109375" style="208" customWidth="1"/>
    <col min="2046" max="2046" width="15.7109375" style="208" customWidth="1"/>
    <col min="2047" max="2047" width="12.28515625" style="208" customWidth="1"/>
    <col min="2048" max="2050" width="15.7109375" style="208" customWidth="1"/>
    <col min="2051" max="2051" width="30.7109375" style="208" customWidth="1"/>
    <col min="2052" max="2052" width="13.7109375" style="208" customWidth="1"/>
    <col min="2053" max="2053" width="21" style="208" customWidth="1"/>
    <col min="2054" max="2055" width="15.7109375" style="208" customWidth="1"/>
    <col min="2056" max="2299" width="9.140625" style="208"/>
    <col min="2300" max="2300" width="5.7109375" style="208" customWidth="1"/>
    <col min="2301" max="2301" width="37.7109375" style="208" customWidth="1"/>
    <col min="2302" max="2302" width="15.7109375" style="208" customWidth="1"/>
    <col min="2303" max="2303" width="12.28515625" style="208" customWidth="1"/>
    <col min="2304" max="2306" width="15.7109375" style="208" customWidth="1"/>
    <col min="2307" max="2307" width="30.7109375" style="208" customWidth="1"/>
    <col min="2308" max="2308" width="13.7109375" style="208" customWidth="1"/>
    <col min="2309" max="2309" width="21" style="208" customWidth="1"/>
    <col min="2310" max="2311" width="15.7109375" style="208" customWidth="1"/>
    <col min="2312" max="2555" width="9.140625" style="208"/>
    <col min="2556" max="2556" width="5.7109375" style="208" customWidth="1"/>
    <col min="2557" max="2557" width="37.7109375" style="208" customWidth="1"/>
    <col min="2558" max="2558" width="15.7109375" style="208" customWidth="1"/>
    <col min="2559" max="2559" width="12.28515625" style="208" customWidth="1"/>
    <col min="2560" max="2562" width="15.7109375" style="208" customWidth="1"/>
    <col min="2563" max="2563" width="30.7109375" style="208" customWidth="1"/>
    <col min="2564" max="2564" width="13.7109375" style="208" customWidth="1"/>
    <col min="2565" max="2565" width="21" style="208" customWidth="1"/>
    <col min="2566" max="2567" width="15.7109375" style="208" customWidth="1"/>
    <col min="2568" max="2811" width="9.140625" style="208"/>
    <col min="2812" max="2812" width="5.7109375" style="208" customWidth="1"/>
    <col min="2813" max="2813" width="37.7109375" style="208" customWidth="1"/>
    <col min="2814" max="2814" width="15.7109375" style="208" customWidth="1"/>
    <col min="2815" max="2815" width="12.28515625" style="208" customWidth="1"/>
    <col min="2816" max="2818" width="15.7109375" style="208" customWidth="1"/>
    <col min="2819" max="2819" width="30.7109375" style="208" customWidth="1"/>
    <col min="2820" max="2820" width="13.7109375" style="208" customWidth="1"/>
    <col min="2821" max="2821" width="21" style="208" customWidth="1"/>
    <col min="2822" max="2823" width="15.7109375" style="208" customWidth="1"/>
    <col min="2824" max="3067" width="9.140625" style="208"/>
    <col min="3068" max="3068" width="5.7109375" style="208" customWidth="1"/>
    <col min="3069" max="3069" width="37.7109375" style="208" customWidth="1"/>
    <col min="3070" max="3070" width="15.7109375" style="208" customWidth="1"/>
    <col min="3071" max="3071" width="12.28515625" style="208" customWidth="1"/>
    <col min="3072" max="3074" width="15.7109375" style="208" customWidth="1"/>
    <col min="3075" max="3075" width="30.7109375" style="208" customWidth="1"/>
    <col min="3076" max="3076" width="13.7109375" style="208" customWidth="1"/>
    <col min="3077" max="3077" width="21" style="208" customWidth="1"/>
    <col min="3078" max="3079" width="15.7109375" style="208" customWidth="1"/>
    <col min="3080" max="3323" width="9.140625" style="208"/>
    <col min="3324" max="3324" width="5.7109375" style="208" customWidth="1"/>
    <col min="3325" max="3325" width="37.7109375" style="208" customWidth="1"/>
    <col min="3326" max="3326" width="15.7109375" style="208" customWidth="1"/>
    <col min="3327" max="3327" width="12.28515625" style="208" customWidth="1"/>
    <col min="3328" max="3330" width="15.7109375" style="208" customWidth="1"/>
    <col min="3331" max="3331" width="30.7109375" style="208" customWidth="1"/>
    <col min="3332" max="3332" width="13.7109375" style="208" customWidth="1"/>
    <col min="3333" max="3333" width="21" style="208" customWidth="1"/>
    <col min="3334" max="3335" width="15.7109375" style="208" customWidth="1"/>
    <col min="3336" max="3579" width="9.140625" style="208"/>
    <col min="3580" max="3580" width="5.7109375" style="208" customWidth="1"/>
    <col min="3581" max="3581" width="37.7109375" style="208" customWidth="1"/>
    <col min="3582" max="3582" width="15.7109375" style="208" customWidth="1"/>
    <col min="3583" max="3583" width="12.28515625" style="208" customWidth="1"/>
    <col min="3584" max="3586" width="15.7109375" style="208" customWidth="1"/>
    <col min="3587" max="3587" width="30.7109375" style="208" customWidth="1"/>
    <col min="3588" max="3588" width="13.7109375" style="208" customWidth="1"/>
    <col min="3589" max="3589" width="21" style="208" customWidth="1"/>
    <col min="3590" max="3591" width="15.7109375" style="208" customWidth="1"/>
    <col min="3592" max="3835" width="9.140625" style="208"/>
    <col min="3836" max="3836" width="5.7109375" style="208" customWidth="1"/>
    <col min="3837" max="3837" width="37.7109375" style="208" customWidth="1"/>
    <col min="3838" max="3838" width="15.7109375" style="208" customWidth="1"/>
    <col min="3839" max="3839" width="12.28515625" style="208" customWidth="1"/>
    <col min="3840" max="3842" width="15.7109375" style="208" customWidth="1"/>
    <col min="3843" max="3843" width="30.7109375" style="208" customWidth="1"/>
    <col min="3844" max="3844" width="13.7109375" style="208" customWidth="1"/>
    <col min="3845" max="3845" width="21" style="208" customWidth="1"/>
    <col min="3846" max="3847" width="15.7109375" style="208" customWidth="1"/>
    <col min="3848" max="4091" width="9.140625" style="208"/>
    <col min="4092" max="4092" width="5.7109375" style="208" customWidth="1"/>
    <col min="4093" max="4093" width="37.7109375" style="208" customWidth="1"/>
    <col min="4094" max="4094" width="15.7109375" style="208" customWidth="1"/>
    <col min="4095" max="4095" width="12.28515625" style="208" customWidth="1"/>
    <col min="4096" max="4098" width="15.7109375" style="208" customWidth="1"/>
    <col min="4099" max="4099" width="30.7109375" style="208" customWidth="1"/>
    <col min="4100" max="4100" width="13.7109375" style="208" customWidth="1"/>
    <col min="4101" max="4101" width="21" style="208" customWidth="1"/>
    <col min="4102" max="4103" width="15.7109375" style="208" customWidth="1"/>
    <col min="4104" max="4347" width="9.140625" style="208"/>
    <col min="4348" max="4348" width="5.7109375" style="208" customWidth="1"/>
    <col min="4349" max="4349" width="37.7109375" style="208" customWidth="1"/>
    <col min="4350" max="4350" width="15.7109375" style="208" customWidth="1"/>
    <col min="4351" max="4351" width="12.28515625" style="208" customWidth="1"/>
    <col min="4352" max="4354" width="15.7109375" style="208" customWidth="1"/>
    <col min="4355" max="4355" width="30.7109375" style="208" customWidth="1"/>
    <col min="4356" max="4356" width="13.7109375" style="208" customWidth="1"/>
    <col min="4357" max="4357" width="21" style="208" customWidth="1"/>
    <col min="4358" max="4359" width="15.7109375" style="208" customWidth="1"/>
    <col min="4360" max="4603" width="9.140625" style="208"/>
    <col min="4604" max="4604" width="5.7109375" style="208" customWidth="1"/>
    <col min="4605" max="4605" width="37.7109375" style="208" customWidth="1"/>
    <col min="4606" max="4606" width="15.7109375" style="208" customWidth="1"/>
    <col min="4607" max="4607" width="12.28515625" style="208" customWidth="1"/>
    <col min="4608" max="4610" width="15.7109375" style="208" customWidth="1"/>
    <col min="4611" max="4611" width="30.7109375" style="208" customWidth="1"/>
    <col min="4612" max="4612" width="13.7109375" style="208" customWidth="1"/>
    <col min="4613" max="4613" width="21" style="208" customWidth="1"/>
    <col min="4614" max="4615" width="15.7109375" style="208" customWidth="1"/>
    <col min="4616" max="4859" width="9.140625" style="208"/>
    <col min="4860" max="4860" width="5.7109375" style="208" customWidth="1"/>
    <col min="4861" max="4861" width="37.7109375" style="208" customWidth="1"/>
    <col min="4862" max="4862" width="15.7109375" style="208" customWidth="1"/>
    <col min="4863" max="4863" width="12.28515625" style="208" customWidth="1"/>
    <col min="4864" max="4866" width="15.7109375" style="208" customWidth="1"/>
    <col min="4867" max="4867" width="30.7109375" style="208" customWidth="1"/>
    <col min="4868" max="4868" width="13.7109375" style="208" customWidth="1"/>
    <col min="4869" max="4869" width="21" style="208" customWidth="1"/>
    <col min="4870" max="4871" width="15.7109375" style="208" customWidth="1"/>
    <col min="4872" max="5115" width="9.140625" style="208"/>
    <col min="5116" max="5116" width="5.7109375" style="208" customWidth="1"/>
    <col min="5117" max="5117" width="37.7109375" style="208" customWidth="1"/>
    <col min="5118" max="5118" width="15.7109375" style="208" customWidth="1"/>
    <col min="5119" max="5119" width="12.28515625" style="208" customWidth="1"/>
    <col min="5120" max="5122" width="15.7109375" style="208" customWidth="1"/>
    <col min="5123" max="5123" width="30.7109375" style="208" customWidth="1"/>
    <col min="5124" max="5124" width="13.7109375" style="208" customWidth="1"/>
    <col min="5125" max="5125" width="21" style="208" customWidth="1"/>
    <col min="5126" max="5127" width="15.7109375" style="208" customWidth="1"/>
    <col min="5128" max="5371" width="9.140625" style="208"/>
    <col min="5372" max="5372" width="5.7109375" style="208" customWidth="1"/>
    <col min="5373" max="5373" width="37.7109375" style="208" customWidth="1"/>
    <col min="5374" max="5374" width="15.7109375" style="208" customWidth="1"/>
    <col min="5375" max="5375" width="12.28515625" style="208" customWidth="1"/>
    <col min="5376" max="5378" width="15.7109375" style="208" customWidth="1"/>
    <col min="5379" max="5379" width="30.7109375" style="208" customWidth="1"/>
    <col min="5380" max="5380" width="13.7109375" style="208" customWidth="1"/>
    <col min="5381" max="5381" width="21" style="208" customWidth="1"/>
    <col min="5382" max="5383" width="15.7109375" style="208" customWidth="1"/>
    <col min="5384" max="5627" width="9.140625" style="208"/>
    <col min="5628" max="5628" width="5.7109375" style="208" customWidth="1"/>
    <col min="5629" max="5629" width="37.7109375" style="208" customWidth="1"/>
    <col min="5630" max="5630" width="15.7109375" style="208" customWidth="1"/>
    <col min="5631" max="5631" width="12.28515625" style="208" customWidth="1"/>
    <col min="5632" max="5634" width="15.7109375" style="208" customWidth="1"/>
    <col min="5635" max="5635" width="30.7109375" style="208" customWidth="1"/>
    <col min="5636" max="5636" width="13.7109375" style="208" customWidth="1"/>
    <col min="5637" max="5637" width="21" style="208" customWidth="1"/>
    <col min="5638" max="5639" width="15.7109375" style="208" customWidth="1"/>
    <col min="5640" max="5883" width="9.140625" style="208"/>
    <col min="5884" max="5884" width="5.7109375" style="208" customWidth="1"/>
    <col min="5885" max="5885" width="37.7109375" style="208" customWidth="1"/>
    <col min="5886" max="5886" width="15.7109375" style="208" customWidth="1"/>
    <col min="5887" max="5887" width="12.28515625" style="208" customWidth="1"/>
    <col min="5888" max="5890" width="15.7109375" style="208" customWidth="1"/>
    <col min="5891" max="5891" width="30.7109375" style="208" customWidth="1"/>
    <col min="5892" max="5892" width="13.7109375" style="208" customWidth="1"/>
    <col min="5893" max="5893" width="21" style="208" customWidth="1"/>
    <col min="5894" max="5895" width="15.7109375" style="208" customWidth="1"/>
    <col min="5896" max="6139" width="9.140625" style="208"/>
    <col min="6140" max="6140" width="5.7109375" style="208" customWidth="1"/>
    <col min="6141" max="6141" width="37.7109375" style="208" customWidth="1"/>
    <col min="6142" max="6142" width="15.7109375" style="208" customWidth="1"/>
    <col min="6143" max="6143" width="12.28515625" style="208" customWidth="1"/>
    <col min="6144" max="6146" width="15.7109375" style="208" customWidth="1"/>
    <col min="6147" max="6147" width="30.7109375" style="208" customWidth="1"/>
    <col min="6148" max="6148" width="13.7109375" style="208" customWidth="1"/>
    <col min="6149" max="6149" width="21" style="208" customWidth="1"/>
    <col min="6150" max="6151" width="15.7109375" style="208" customWidth="1"/>
    <col min="6152" max="6395" width="9.140625" style="208"/>
    <col min="6396" max="6396" width="5.7109375" style="208" customWidth="1"/>
    <col min="6397" max="6397" width="37.7109375" style="208" customWidth="1"/>
    <col min="6398" max="6398" width="15.7109375" style="208" customWidth="1"/>
    <col min="6399" max="6399" width="12.28515625" style="208" customWidth="1"/>
    <col min="6400" max="6402" width="15.7109375" style="208" customWidth="1"/>
    <col min="6403" max="6403" width="30.7109375" style="208" customWidth="1"/>
    <col min="6404" max="6404" width="13.7109375" style="208" customWidth="1"/>
    <col min="6405" max="6405" width="21" style="208" customWidth="1"/>
    <col min="6406" max="6407" width="15.7109375" style="208" customWidth="1"/>
    <col min="6408" max="6651" width="9.140625" style="208"/>
    <col min="6652" max="6652" width="5.7109375" style="208" customWidth="1"/>
    <col min="6653" max="6653" width="37.7109375" style="208" customWidth="1"/>
    <col min="6654" max="6654" width="15.7109375" style="208" customWidth="1"/>
    <col min="6655" max="6655" width="12.28515625" style="208" customWidth="1"/>
    <col min="6656" max="6658" width="15.7109375" style="208" customWidth="1"/>
    <col min="6659" max="6659" width="30.7109375" style="208" customWidth="1"/>
    <col min="6660" max="6660" width="13.7109375" style="208" customWidth="1"/>
    <col min="6661" max="6661" width="21" style="208" customWidth="1"/>
    <col min="6662" max="6663" width="15.7109375" style="208" customWidth="1"/>
    <col min="6664" max="6907" width="9.140625" style="208"/>
    <col min="6908" max="6908" width="5.7109375" style="208" customWidth="1"/>
    <col min="6909" max="6909" width="37.7109375" style="208" customWidth="1"/>
    <col min="6910" max="6910" width="15.7109375" style="208" customWidth="1"/>
    <col min="6911" max="6911" width="12.28515625" style="208" customWidth="1"/>
    <col min="6912" max="6914" width="15.7109375" style="208" customWidth="1"/>
    <col min="6915" max="6915" width="30.7109375" style="208" customWidth="1"/>
    <col min="6916" max="6916" width="13.7109375" style="208" customWidth="1"/>
    <col min="6917" max="6917" width="21" style="208" customWidth="1"/>
    <col min="6918" max="6919" width="15.7109375" style="208" customWidth="1"/>
    <col min="6920" max="7163" width="9.140625" style="208"/>
    <col min="7164" max="7164" width="5.7109375" style="208" customWidth="1"/>
    <col min="7165" max="7165" width="37.7109375" style="208" customWidth="1"/>
    <col min="7166" max="7166" width="15.7109375" style="208" customWidth="1"/>
    <col min="7167" max="7167" width="12.28515625" style="208" customWidth="1"/>
    <col min="7168" max="7170" width="15.7109375" style="208" customWidth="1"/>
    <col min="7171" max="7171" width="30.7109375" style="208" customWidth="1"/>
    <col min="7172" max="7172" width="13.7109375" style="208" customWidth="1"/>
    <col min="7173" max="7173" width="21" style="208" customWidth="1"/>
    <col min="7174" max="7175" width="15.7109375" style="208" customWidth="1"/>
    <col min="7176" max="7419" width="9.140625" style="208"/>
    <col min="7420" max="7420" width="5.7109375" style="208" customWidth="1"/>
    <col min="7421" max="7421" width="37.7109375" style="208" customWidth="1"/>
    <col min="7422" max="7422" width="15.7109375" style="208" customWidth="1"/>
    <col min="7423" max="7423" width="12.28515625" style="208" customWidth="1"/>
    <col min="7424" max="7426" width="15.7109375" style="208" customWidth="1"/>
    <col min="7427" max="7427" width="30.7109375" style="208" customWidth="1"/>
    <col min="7428" max="7428" width="13.7109375" style="208" customWidth="1"/>
    <col min="7429" max="7429" width="21" style="208" customWidth="1"/>
    <col min="7430" max="7431" width="15.7109375" style="208" customWidth="1"/>
    <col min="7432" max="7675" width="9.140625" style="208"/>
    <col min="7676" max="7676" width="5.7109375" style="208" customWidth="1"/>
    <col min="7677" max="7677" width="37.7109375" style="208" customWidth="1"/>
    <col min="7678" max="7678" width="15.7109375" style="208" customWidth="1"/>
    <col min="7679" max="7679" width="12.28515625" style="208" customWidth="1"/>
    <col min="7680" max="7682" width="15.7109375" style="208" customWidth="1"/>
    <col min="7683" max="7683" width="30.7109375" style="208" customWidth="1"/>
    <col min="7684" max="7684" width="13.7109375" style="208" customWidth="1"/>
    <col min="7685" max="7685" width="21" style="208" customWidth="1"/>
    <col min="7686" max="7687" width="15.7109375" style="208" customWidth="1"/>
    <col min="7688" max="7931" width="9.140625" style="208"/>
    <col min="7932" max="7932" width="5.7109375" style="208" customWidth="1"/>
    <col min="7933" max="7933" width="37.7109375" style="208" customWidth="1"/>
    <col min="7934" max="7934" width="15.7109375" style="208" customWidth="1"/>
    <col min="7935" max="7935" width="12.28515625" style="208" customWidth="1"/>
    <col min="7936" max="7938" width="15.7109375" style="208" customWidth="1"/>
    <col min="7939" max="7939" width="30.7109375" style="208" customWidth="1"/>
    <col min="7940" max="7940" width="13.7109375" style="208" customWidth="1"/>
    <col min="7941" max="7941" width="21" style="208" customWidth="1"/>
    <col min="7942" max="7943" width="15.7109375" style="208" customWidth="1"/>
    <col min="7944" max="8187" width="9.140625" style="208"/>
    <col min="8188" max="8188" width="5.7109375" style="208" customWidth="1"/>
    <col min="8189" max="8189" width="37.7109375" style="208" customWidth="1"/>
    <col min="8190" max="8190" width="15.7109375" style="208" customWidth="1"/>
    <col min="8191" max="8191" width="12.28515625" style="208" customWidth="1"/>
    <col min="8192" max="8194" width="15.7109375" style="208" customWidth="1"/>
    <col min="8195" max="8195" width="30.7109375" style="208" customWidth="1"/>
    <col min="8196" max="8196" width="13.7109375" style="208" customWidth="1"/>
    <col min="8197" max="8197" width="21" style="208" customWidth="1"/>
    <col min="8198" max="8199" width="15.7109375" style="208" customWidth="1"/>
    <col min="8200" max="8443" width="9.140625" style="208"/>
    <col min="8444" max="8444" width="5.7109375" style="208" customWidth="1"/>
    <col min="8445" max="8445" width="37.7109375" style="208" customWidth="1"/>
    <col min="8446" max="8446" width="15.7109375" style="208" customWidth="1"/>
    <col min="8447" max="8447" width="12.28515625" style="208" customWidth="1"/>
    <col min="8448" max="8450" width="15.7109375" style="208" customWidth="1"/>
    <col min="8451" max="8451" width="30.7109375" style="208" customWidth="1"/>
    <col min="8452" max="8452" width="13.7109375" style="208" customWidth="1"/>
    <col min="8453" max="8453" width="21" style="208" customWidth="1"/>
    <col min="8454" max="8455" width="15.7109375" style="208" customWidth="1"/>
    <col min="8456" max="8699" width="9.140625" style="208"/>
    <col min="8700" max="8700" width="5.7109375" style="208" customWidth="1"/>
    <col min="8701" max="8701" width="37.7109375" style="208" customWidth="1"/>
    <col min="8702" max="8702" width="15.7109375" style="208" customWidth="1"/>
    <col min="8703" max="8703" width="12.28515625" style="208" customWidth="1"/>
    <col min="8704" max="8706" width="15.7109375" style="208" customWidth="1"/>
    <col min="8707" max="8707" width="30.7109375" style="208" customWidth="1"/>
    <col min="8708" max="8708" width="13.7109375" style="208" customWidth="1"/>
    <col min="8709" max="8709" width="21" style="208" customWidth="1"/>
    <col min="8710" max="8711" width="15.7109375" style="208" customWidth="1"/>
    <col min="8712" max="8955" width="9.140625" style="208"/>
    <col min="8956" max="8956" width="5.7109375" style="208" customWidth="1"/>
    <col min="8957" max="8957" width="37.7109375" style="208" customWidth="1"/>
    <col min="8958" max="8958" width="15.7109375" style="208" customWidth="1"/>
    <col min="8959" max="8959" width="12.28515625" style="208" customWidth="1"/>
    <col min="8960" max="8962" width="15.7109375" style="208" customWidth="1"/>
    <col min="8963" max="8963" width="30.7109375" style="208" customWidth="1"/>
    <col min="8964" max="8964" width="13.7109375" style="208" customWidth="1"/>
    <col min="8965" max="8965" width="21" style="208" customWidth="1"/>
    <col min="8966" max="8967" width="15.7109375" style="208" customWidth="1"/>
    <col min="8968" max="9211" width="9.140625" style="208"/>
    <col min="9212" max="9212" width="5.7109375" style="208" customWidth="1"/>
    <col min="9213" max="9213" width="37.7109375" style="208" customWidth="1"/>
    <col min="9214" max="9214" width="15.7109375" style="208" customWidth="1"/>
    <col min="9215" max="9215" width="12.28515625" style="208" customWidth="1"/>
    <col min="9216" max="9218" width="15.7109375" style="208" customWidth="1"/>
    <col min="9219" max="9219" width="30.7109375" style="208" customWidth="1"/>
    <col min="9220" max="9220" width="13.7109375" style="208" customWidth="1"/>
    <col min="9221" max="9221" width="21" style="208" customWidth="1"/>
    <col min="9222" max="9223" width="15.7109375" style="208" customWidth="1"/>
    <col min="9224" max="9467" width="9.140625" style="208"/>
    <col min="9468" max="9468" width="5.7109375" style="208" customWidth="1"/>
    <col min="9469" max="9469" width="37.7109375" style="208" customWidth="1"/>
    <col min="9470" max="9470" width="15.7109375" style="208" customWidth="1"/>
    <col min="9471" max="9471" width="12.28515625" style="208" customWidth="1"/>
    <col min="9472" max="9474" width="15.7109375" style="208" customWidth="1"/>
    <col min="9475" max="9475" width="30.7109375" style="208" customWidth="1"/>
    <col min="9476" max="9476" width="13.7109375" style="208" customWidth="1"/>
    <col min="9477" max="9477" width="21" style="208" customWidth="1"/>
    <col min="9478" max="9479" width="15.7109375" style="208" customWidth="1"/>
    <col min="9480" max="9723" width="9.140625" style="208"/>
    <col min="9724" max="9724" width="5.7109375" style="208" customWidth="1"/>
    <col min="9725" max="9725" width="37.7109375" style="208" customWidth="1"/>
    <col min="9726" max="9726" width="15.7109375" style="208" customWidth="1"/>
    <col min="9727" max="9727" width="12.28515625" style="208" customWidth="1"/>
    <col min="9728" max="9730" width="15.7109375" style="208" customWidth="1"/>
    <col min="9731" max="9731" width="30.7109375" style="208" customWidth="1"/>
    <col min="9732" max="9732" width="13.7109375" style="208" customWidth="1"/>
    <col min="9733" max="9733" width="21" style="208" customWidth="1"/>
    <col min="9734" max="9735" width="15.7109375" style="208" customWidth="1"/>
    <col min="9736" max="9979" width="9.140625" style="208"/>
    <col min="9980" max="9980" width="5.7109375" style="208" customWidth="1"/>
    <col min="9981" max="9981" width="37.7109375" style="208" customWidth="1"/>
    <col min="9982" max="9982" width="15.7109375" style="208" customWidth="1"/>
    <col min="9983" max="9983" width="12.28515625" style="208" customWidth="1"/>
    <col min="9984" max="9986" width="15.7109375" style="208" customWidth="1"/>
    <col min="9987" max="9987" width="30.7109375" style="208" customWidth="1"/>
    <col min="9988" max="9988" width="13.7109375" style="208" customWidth="1"/>
    <col min="9989" max="9989" width="21" style="208" customWidth="1"/>
    <col min="9990" max="9991" width="15.7109375" style="208" customWidth="1"/>
    <col min="9992" max="10235" width="9.140625" style="208"/>
    <col min="10236" max="10236" width="5.7109375" style="208" customWidth="1"/>
    <col min="10237" max="10237" width="37.7109375" style="208" customWidth="1"/>
    <col min="10238" max="10238" width="15.7109375" style="208" customWidth="1"/>
    <col min="10239" max="10239" width="12.28515625" style="208" customWidth="1"/>
    <col min="10240" max="10242" width="15.7109375" style="208" customWidth="1"/>
    <col min="10243" max="10243" width="30.7109375" style="208" customWidth="1"/>
    <col min="10244" max="10244" width="13.7109375" style="208" customWidth="1"/>
    <col min="10245" max="10245" width="21" style="208" customWidth="1"/>
    <col min="10246" max="10247" width="15.7109375" style="208" customWidth="1"/>
    <col min="10248" max="10491" width="9.140625" style="208"/>
    <col min="10492" max="10492" width="5.7109375" style="208" customWidth="1"/>
    <col min="10493" max="10493" width="37.7109375" style="208" customWidth="1"/>
    <col min="10494" max="10494" width="15.7109375" style="208" customWidth="1"/>
    <col min="10495" max="10495" width="12.28515625" style="208" customWidth="1"/>
    <col min="10496" max="10498" width="15.7109375" style="208" customWidth="1"/>
    <col min="10499" max="10499" width="30.7109375" style="208" customWidth="1"/>
    <col min="10500" max="10500" width="13.7109375" style="208" customWidth="1"/>
    <col min="10501" max="10501" width="21" style="208" customWidth="1"/>
    <col min="10502" max="10503" width="15.7109375" style="208" customWidth="1"/>
    <col min="10504" max="10747" width="9.140625" style="208"/>
    <col min="10748" max="10748" width="5.7109375" style="208" customWidth="1"/>
    <col min="10749" max="10749" width="37.7109375" style="208" customWidth="1"/>
    <col min="10750" max="10750" width="15.7109375" style="208" customWidth="1"/>
    <col min="10751" max="10751" width="12.28515625" style="208" customWidth="1"/>
    <col min="10752" max="10754" width="15.7109375" style="208" customWidth="1"/>
    <col min="10755" max="10755" width="30.7109375" style="208" customWidth="1"/>
    <col min="10756" max="10756" width="13.7109375" style="208" customWidth="1"/>
    <col min="10757" max="10757" width="21" style="208" customWidth="1"/>
    <col min="10758" max="10759" width="15.7109375" style="208" customWidth="1"/>
    <col min="10760" max="11003" width="9.140625" style="208"/>
    <col min="11004" max="11004" width="5.7109375" style="208" customWidth="1"/>
    <col min="11005" max="11005" width="37.7109375" style="208" customWidth="1"/>
    <col min="11006" max="11006" width="15.7109375" style="208" customWidth="1"/>
    <col min="11007" max="11007" width="12.28515625" style="208" customWidth="1"/>
    <col min="11008" max="11010" width="15.7109375" style="208" customWidth="1"/>
    <col min="11011" max="11011" width="30.7109375" style="208" customWidth="1"/>
    <col min="11012" max="11012" width="13.7109375" style="208" customWidth="1"/>
    <col min="11013" max="11013" width="21" style="208" customWidth="1"/>
    <col min="11014" max="11015" width="15.7109375" style="208" customWidth="1"/>
    <col min="11016" max="11259" width="9.140625" style="208"/>
    <col min="11260" max="11260" width="5.7109375" style="208" customWidth="1"/>
    <col min="11261" max="11261" width="37.7109375" style="208" customWidth="1"/>
    <col min="11262" max="11262" width="15.7109375" style="208" customWidth="1"/>
    <col min="11263" max="11263" width="12.28515625" style="208" customWidth="1"/>
    <col min="11264" max="11266" width="15.7109375" style="208" customWidth="1"/>
    <col min="11267" max="11267" width="30.7109375" style="208" customWidth="1"/>
    <col min="11268" max="11268" width="13.7109375" style="208" customWidth="1"/>
    <col min="11269" max="11269" width="21" style="208" customWidth="1"/>
    <col min="11270" max="11271" width="15.7109375" style="208" customWidth="1"/>
    <col min="11272" max="11515" width="9.140625" style="208"/>
    <col min="11516" max="11516" width="5.7109375" style="208" customWidth="1"/>
    <col min="11517" max="11517" width="37.7109375" style="208" customWidth="1"/>
    <col min="11518" max="11518" width="15.7109375" style="208" customWidth="1"/>
    <col min="11519" max="11519" width="12.28515625" style="208" customWidth="1"/>
    <col min="11520" max="11522" width="15.7109375" style="208" customWidth="1"/>
    <col min="11523" max="11523" width="30.7109375" style="208" customWidth="1"/>
    <col min="11524" max="11524" width="13.7109375" style="208" customWidth="1"/>
    <col min="11525" max="11525" width="21" style="208" customWidth="1"/>
    <col min="11526" max="11527" width="15.7109375" style="208" customWidth="1"/>
    <col min="11528" max="11771" width="9.140625" style="208"/>
    <col min="11772" max="11772" width="5.7109375" style="208" customWidth="1"/>
    <col min="11773" max="11773" width="37.7109375" style="208" customWidth="1"/>
    <col min="11774" max="11774" width="15.7109375" style="208" customWidth="1"/>
    <col min="11775" max="11775" width="12.28515625" style="208" customWidth="1"/>
    <col min="11776" max="11778" width="15.7109375" style="208" customWidth="1"/>
    <col min="11779" max="11779" width="30.7109375" style="208" customWidth="1"/>
    <col min="11780" max="11780" width="13.7109375" style="208" customWidth="1"/>
    <col min="11781" max="11781" width="21" style="208" customWidth="1"/>
    <col min="11782" max="11783" width="15.7109375" style="208" customWidth="1"/>
    <col min="11784" max="12027" width="9.140625" style="208"/>
    <col min="12028" max="12028" width="5.7109375" style="208" customWidth="1"/>
    <col min="12029" max="12029" width="37.7109375" style="208" customWidth="1"/>
    <col min="12030" max="12030" width="15.7109375" style="208" customWidth="1"/>
    <col min="12031" max="12031" width="12.28515625" style="208" customWidth="1"/>
    <col min="12032" max="12034" width="15.7109375" style="208" customWidth="1"/>
    <col min="12035" max="12035" width="30.7109375" style="208" customWidth="1"/>
    <col min="12036" max="12036" width="13.7109375" style="208" customWidth="1"/>
    <col min="12037" max="12037" width="21" style="208" customWidth="1"/>
    <col min="12038" max="12039" width="15.7109375" style="208" customWidth="1"/>
    <col min="12040" max="12283" width="9.140625" style="208"/>
    <col min="12284" max="12284" width="5.7109375" style="208" customWidth="1"/>
    <col min="12285" max="12285" width="37.7109375" style="208" customWidth="1"/>
    <col min="12286" max="12286" width="15.7109375" style="208" customWidth="1"/>
    <col min="12287" max="12287" width="12.28515625" style="208" customWidth="1"/>
    <col min="12288" max="12290" width="15.7109375" style="208" customWidth="1"/>
    <col min="12291" max="12291" width="30.7109375" style="208" customWidth="1"/>
    <col min="12292" max="12292" width="13.7109375" style="208" customWidth="1"/>
    <col min="12293" max="12293" width="21" style="208" customWidth="1"/>
    <col min="12294" max="12295" width="15.7109375" style="208" customWidth="1"/>
    <col min="12296" max="12539" width="9.140625" style="208"/>
    <col min="12540" max="12540" width="5.7109375" style="208" customWidth="1"/>
    <col min="12541" max="12541" width="37.7109375" style="208" customWidth="1"/>
    <col min="12542" max="12542" width="15.7109375" style="208" customWidth="1"/>
    <col min="12543" max="12543" width="12.28515625" style="208" customWidth="1"/>
    <col min="12544" max="12546" width="15.7109375" style="208" customWidth="1"/>
    <col min="12547" max="12547" width="30.7109375" style="208" customWidth="1"/>
    <col min="12548" max="12548" width="13.7109375" style="208" customWidth="1"/>
    <col min="12549" max="12549" width="21" style="208" customWidth="1"/>
    <col min="12550" max="12551" width="15.7109375" style="208" customWidth="1"/>
    <col min="12552" max="12795" width="9.140625" style="208"/>
    <col min="12796" max="12796" width="5.7109375" style="208" customWidth="1"/>
    <col min="12797" max="12797" width="37.7109375" style="208" customWidth="1"/>
    <col min="12798" max="12798" width="15.7109375" style="208" customWidth="1"/>
    <col min="12799" max="12799" width="12.28515625" style="208" customWidth="1"/>
    <col min="12800" max="12802" width="15.7109375" style="208" customWidth="1"/>
    <col min="12803" max="12803" width="30.7109375" style="208" customWidth="1"/>
    <col min="12804" max="12804" width="13.7109375" style="208" customWidth="1"/>
    <col min="12805" max="12805" width="21" style="208" customWidth="1"/>
    <col min="12806" max="12807" width="15.7109375" style="208" customWidth="1"/>
    <col min="12808" max="13051" width="9.140625" style="208"/>
    <col min="13052" max="13052" width="5.7109375" style="208" customWidth="1"/>
    <col min="13053" max="13053" width="37.7109375" style="208" customWidth="1"/>
    <col min="13054" max="13054" width="15.7109375" style="208" customWidth="1"/>
    <col min="13055" max="13055" width="12.28515625" style="208" customWidth="1"/>
    <col min="13056" max="13058" width="15.7109375" style="208" customWidth="1"/>
    <col min="13059" max="13059" width="30.7109375" style="208" customWidth="1"/>
    <col min="13060" max="13060" width="13.7109375" style="208" customWidth="1"/>
    <col min="13061" max="13061" width="21" style="208" customWidth="1"/>
    <col min="13062" max="13063" width="15.7109375" style="208" customWidth="1"/>
    <col min="13064" max="13307" width="9.140625" style="208"/>
    <col min="13308" max="13308" width="5.7109375" style="208" customWidth="1"/>
    <col min="13309" max="13309" width="37.7109375" style="208" customWidth="1"/>
    <col min="13310" max="13310" width="15.7109375" style="208" customWidth="1"/>
    <col min="13311" max="13311" width="12.28515625" style="208" customWidth="1"/>
    <col min="13312" max="13314" width="15.7109375" style="208" customWidth="1"/>
    <col min="13315" max="13315" width="30.7109375" style="208" customWidth="1"/>
    <col min="13316" max="13316" width="13.7109375" style="208" customWidth="1"/>
    <col min="13317" max="13317" width="21" style="208" customWidth="1"/>
    <col min="13318" max="13319" width="15.7109375" style="208" customWidth="1"/>
    <col min="13320" max="13563" width="9.140625" style="208"/>
    <col min="13564" max="13564" width="5.7109375" style="208" customWidth="1"/>
    <col min="13565" max="13565" width="37.7109375" style="208" customWidth="1"/>
    <col min="13566" max="13566" width="15.7109375" style="208" customWidth="1"/>
    <col min="13567" max="13567" width="12.28515625" style="208" customWidth="1"/>
    <col min="13568" max="13570" width="15.7109375" style="208" customWidth="1"/>
    <col min="13571" max="13571" width="30.7109375" style="208" customWidth="1"/>
    <col min="13572" max="13572" width="13.7109375" style="208" customWidth="1"/>
    <col min="13573" max="13573" width="21" style="208" customWidth="1"/>
    <col min="13574" max="13575" width="15.7109375" style="208" customWidth="1"/>
    <col min="13576" max="13819" width="9.140625" style="208"/>
    <col min="13820" max="13820" width="5.7109375" style="208" customWidth="1"/>
    <col min="13821" max="13821" width="37.7109375" style="208" customWidth="1"/>
    <col min="13822" max="13822" width="15.7109375" style="208" customWidth="1"/>
    <col min="13823" max="13823" width="12.28515625" style="208" customWidth="1"/>
    <col min="13824" max="13826" width="15.7109375" style="208" customWidth="1"/>
    <col min="13827" max="13827" width="30.7109375" style="208" customWidth="1"/>
    <col min="13828" max="13828" width="13.7109375" style="208" customWidth="1"/>
    <col min="13829" max="13829" width="21" style="208" customWidth="1"/>
    <col min="13830" max="13831" width="15.7109375" style="208" customWidth="1"/>
    <col min="13832" max="14075" width="9.140625" style="208"/>
    <col min="14076" max="14076" width="5.7109375" style="208" customWidth="1"/>
    <col min="14077" max="14077" width="37.7109375" style="208" customWidth="1"/>
    <col min="14078" max="14078" width="15.7109375" style="208" customWidth="1"/>
    <col min="14079" max="14079" width="12.28515625" style="208" customWidth="1"/>
    <col min="14080" max="14082" width="15.7109375" style="208" customWidth="1"/>
    <col min="14083" max="14083" width="30.7109375" style="208" customWidth="1"/>
    <col min="14084" max="14084" width="13.7109375" style="208" customWidth="1"/>
    <col min="14085" max="14085" width="21" style="208" customWidth="1"/>
    <col min="14086" max="14087" width="15.7109375" style="208" customWidth="1"/>
    <col min="14088" max="14331" width="9.140625" style="208"/>
    <col min="14332" max="14332" width="5.7109375" style="208" customWidth="1"/>
    <col min="14333" max="14333" width="37.7109375" style="208" customWidth="1"/>
    <col min="14334" max="14334" width="15.7109375" style="208" customWidth="1"/>
    <col min="14335" max="14335" width="12.28515625" style="208" customWidth="1"/>
    <col min="14336" max="14338" width="15.7109375" style="208" customWidth="1"/>
    <col min="14339" max="14339" width="30.7109375" style="208" customWidth="1"/>
    <col min="14340" max="14340" width="13.7109375" style="208" customWidth="1"/>
    <col min="14341" max="14341" width="21" style="208" customWidth="1"/>
    <col min="14342" max="14343" width="15.7109375" style="208" customWidth="1"/>
    <col min="14344" max="14587" width="9.140625" style="208"/>
    <col min="14588" max="14588" width="5.7109375" style="208" customWidth="1"/>
    <col min="14589" max="14589" width="37.7109375" style="208" customWidth="1"/>
    <col min="14590" max="14590" width="15.7109375" style="208" customWidth="1"/>
    <col min="14591" max="14591" width="12.28515625" style="208" customWidth="1"/>
    <col min="14592" max="14594" width="15.7109375" style="208" customWidth="1"/>
    <col min="14595" max="14595" width="30.7109375" style="208" customWidth="1"/>
    <col min="14596" max="14596" width="13.7109375" style="208" customWidth="1"/>
    <col min="14597" max="14597" width="21" style="208" customWidth="1"/>
    <col min="14598" max="14599" width="15.7109375" style="208" customWidth="1"/>
    <col min="14600" max="14843" width="9.140625" style="208"/>
    <col min="14844" max="14844" width="5.7109375" style="208" customWidth="1"/>
    <col min="14845" max="14845" width="37.7109375" style="208" customWidth="1"/>
    <col min="14846" max="14846" width="15.7109375" style="208" customWidth="1"/>
    <col min="14847" max="14847" width="12.28515625" style="208" customWidth="1"/>
    <col min="14848" max="14850" width="15.7109375" style="208" customWidth="1"/>
    <col min="14851" max="14851" width="30.7109375" style="208" customWidth="1"/>
    <col min="14852" max="14852" width="13.7109375" style="208" customWidth="1"/>
    <col min="14853" max="14853" width="21" style="208" customWidth="1"/>
    <col min="14854" max="14855" width="15.7109375" style="208" customWidth="1"/>
    <col min="14856" max="15099" width="9.140625" style="208"/>
    <col min="15100" max="15100" width="5.7109375" style="208" customWidth="1"/>
    <col min="15101" max="15101" width="37.7109375" style="208" customWidth="1"/>
    <col min="15102" max="15102" width="15.7109375" style="208" customWidth="1"/>
    <col min="15103" max="15103" width="12.28515625" style="208" customWidth="1"/>
    <col min="15104" max="15106" width="15.7109375" style="208" customWidth="1"/>
    <col min="15107" max="15107" width="30.7109375" style="208" customWidth="1"/>
    <col min="15108" max="15108" width="13.7109375" style="208" customWidth="1"/>
    <col min="15109" max="15109" width="21" style="208" customWidth="1"/>
    <col min="15110" max="15111" width="15.7109375" style="208" customWidth="1"/>
    <col min="15112" max="15355" width="9.140625" style="208"/>
    <col min="15356" max="15356" width="5.7109375" style="208" customWidth="1"/>
    <col min="15357" max="15357" width="37.7109375" style="208" customWidth="1"/>
    <col min="15358" max="15358" width="15.7109375" style="208" customWidth="1"/>
    <col min="15359" max="15359" width="12.28515625" style="208" customWidth="1"/>
    <col min="15360" max="15362" width="15.7109375" style="208" customWidth="1"/>
    <col min="15363" max="15363" width="30.7109375" style="208" customWidth="1"/>
    <col min="15364" max="15364" width="13.7109375" style="208" customWidth="1"/>
    <col min="15365" max="15365" width="21" style="208" customWidth="1"/>
    <col min="15366" max="15367" width="15.7109375" style="208" customWidth="1"/>
    <col min="15368" max="15611" width="9.140625" style="208"/>
    <col min="15612" max="15612" width="5.7109375" style="208" customWidth="1"/>
    <col min="15613" max="15613" width="37.7109375" style="208" customWidth="1"/>
    <col min="15614" max="15614" width="15.7109375" style="208" customWidth="1"/>
    <col min="15615" max="15615" width="12.28515625" style="208" customWidth="1"/>
    <col min="15616" max="15618" width="15.7109375" style="208" customWidth="1"/>
    <col min="15619" max="15619" width="30.7109375" style="208" customWidth="1"/>
    <col min="15620" max="15620" width="13.7109375" style="208" customWidth="1"/>
    <col min="15621" max="15621" width="21" style="208" customWidth="1"/>
    <col min="15622" max="15623" width="15.7109375" style="208" customWidth="1"/>
    <col min="15624" max="15867" width="9.140625" style="208"/>
    <col min="15868" max="15868" width="5.7109375" style="208" customWidth="1"/>
    <col min="15869" max="15869" width="37.7109375" style="208" customWidth="1"/>
    <col min="15870" max="15870" width="15.7109375" style="208" customWidth="1"/>
    <col min="15871" max="15871" width="12.28515625" style="208" customWidth="1"/>
    <col min="15872" max="15874" width="15.7109375" style="208" customWidth="1"/>
    <col min="15875" max="15875" width="30.7109375" style="208" customWidth="1"/>
    <col min="15876" max="15876" width="13.7109375" style="208" customWidth="1"/>
    <col min="15877" max="15877" width="21" style="208" customWidth="1"/>
    <col min="15878" max="15879" width="15.7109375" style="208" customWidth="1"/>
    <col min="15880" max="16123" width="9.140625" style="208"/>
    <col min="16124" max="16124" width="5.7109375" style="208" customWidth="1"/>
    <col min="16125" max="16125" width="37.7109375" style="208" customWidth="1"/>
    <col min="16126" max="16126" width="15.7109375" style="208" customWidth="1"/>
    <col min="16127" max="16127" width="12.28515625" style="208" customWidth="1"/>
    <col min="16128" max="16130" width="15.7109375" style="208" customWidth="1"/>
    <col min="16131" max="16131" width="30.7109375" style="208" customWidth="1"/>
    <col min="16132" max="16132" width="13.7109375" style="208" customWidth="1"/>
    <col min="16133" max="16133" width="21" style="208" customWidth="1"/>
    <col min="16134" max="16135" width="15.7109375" style="208" customWidth="1"/>
    <col min="16136" max="16384" width="9.140625" style="208"/>
  </cols>
  <sheetData>
    <row r="1" spans="1:14" ht="18.75" x14ac:dyDescent="0.3">
      <c r="A1" s="513"/>
      <c r="B1" s="513"/>
      <c r="C1" s="513"/>
      <c r="D1" s="513"/>
      <c r="E1" s="513"/>
      <c r="F1" s="513"/>
      <c r="G1" s="514" t="s">
        <v>1391</v>
      </c>
    </row>
    <row r="2" spans="1:14" ht="18.75" x14ac:dyDescent="0.3">
      <c r="A2" s="1926" t="s">
        <v>1232</v>
      </c>
      <c r="B2" s="1926"/>
      <c r="C2" s="1926"/>
      <c r="D2" s="1926"/>
      <c r="E2" s="1926"/>
      <c r="F2" s="1926"/>
      <c r="G2" s="1926"/>
    </row>
    <row r="3" spans="1:14" ht="18.75" x14ac:dyDescent="0.3">
      <c r="A3" s="1926" t="s">
        <v>1392</v>
      </c>
      <c r="B3" s="1926"/>
      <c r="C3" s="1926"/>
      <c r="D3" s="1926"/>
      <c r="E3" s="1926"/>
      <c r="F3" s="1926"/>
      <c r="G3" s="1926"/>
    </row>
    <row r="4" spans="1:14" ht="18.75" x14ac:dyDescent="0.3">
      <c r="A4" s="1926" t="s">
        <v>1393</v>
      </c>
      <c r="B4" s="1926"/>
      <c r="C4" s="1926"/>
      <c r="D4" s="1926"/>
      <c r="E4" s="1926"/>
      <c r="F4" s="1926"/>
      <c r="G4" s="1926"/>
    </row>
    <row r="5" spans="1:14" ht="12.75" customHeight="1" x14ac:dyDescent="0.25"/>
    <row r="6" spans="1:14" ht="161.25" customHeight="1" x14ac:dyDescent="0.25">
      <c r="A6" s="1193" t="s">
        <v>1</v>
      </c>
      <c r="B6" s="1193" t="s">
        <v>1263</v>
      </c>
      <c r="C6" s="1193" t="s">
        <v>1264</v>
      </c>
      <c r="D6" s="1193" t="s">
        <v>1318</v>
      </c>
      <c r="E6" s="1193" t="s">
        <v>1394</v>
      </c>
      <c r="F6" s="1193" t="s">
        <v>1266</v>
      </c>
      <c r="G6" s="1193" t="s">
        <v>1395</v>
      </c>
    </row>
    <row r="7" spans="1:14" ht="18.75" x14ac:dyDescent="0.3">
      <c r="A7" s="515">
        <v>1</v>
      </c>
      <c r="B7" s="515">
        <v>2</v>
      </c>
      <c r="C7" s="515">
        <v>3</v>
      </c>
      <c r="D7" s="515">
        <v>4</v>
      </c>
      <c r="E7" s="515">
        <v>5</v>
      </c>
      <c r="F7" s="515">
        <v>6</v>
      </c>
      <c r="G7" s="515">
        <v>7</v>
      </c>
    </row>
    <row r="8" spans="1:14" ht="19.5" customHeight="1" x14ac:dyDescent="0.25">
      <c r="A8" s="1925" t="s">
        <v>196</v>
      </c>
      <c r="B8" s="1925"/>
      <c r="C8" s="1925"/>
      <c r="D8" s="1925"/>
      <c r="E8" s="1925"/>
      <c r="F8" s="1925"/>
      <c r="G8" s="1925"/>
    </row>
    <row r="9" spans="1:14" ht="131.25" x14ac:dyDescent="0.25">
      <c r="A9" s="1194" t="s">
        <v>12</v>
      </c>
      <c r="B9" s="525" t="s">
        <v>2308</v>
      </c>
      <c r="C9" s="1193" t="s">
        <v>1396</v>
      </c>
      <c r="D9" s="1226">
        <v>67</v>
      </c>
      <c r="E9" s="1227">
        <v>136</v>
      </c>
      <c r="F9" s="1228">
        <v>29.9</v>
      </c>
      <c r="G9" s="1229" t="s">
        <v>1458</v>
      </c>
      <c r="H9" s="209"/>
      <c r="I9" s="210"/>
      <c r="M9" s="211"/>
    </row>
    <row r="10" spans="1:14" ht="36" customHeight="1" x14ac:dyDescent="0.25">
      <c r="A10" s="1194" t="s">
        <v>13</v>
      </c>
      <c r="B10" s="525" t="s">
        <v>2309</v>
      </c>
      <c r="C10" s="1193" t="s">
        <v>1397</v>
      </c>
      <c r="D10" s="1226">
        <v>29</v>
      </c>
      <c r="E10" s="1227">
        <v>0</v>
      </c>
      <c r="F10" s="1228">
        <v>0</v>
      </c>
      <c r="G10" s="1229" t="s">
        <v>1398</v>
      </c>
      <c r="H10" s="209"/>
    </row>
    <row r="11" spans="1:14" ht="78" customHeight="1" x14ac:dyDescent="0.25">
      <c r="A11" s="1194" t="s">
        <v>51</v>
      </c>
      <c r="B11" s="525" t="s">
        <v>2310</v>
      </c>
      <c r="C11" s="1193" t="s">
        <v>1399</v>
      </c>
      <c r="D11" s="1226">
        <v>0</v>
      </c>
      <c r="E11" s="1227">
        <v>0</v>
      </c>
      <c r="F11" s="1228">
        <v>0</v>
      </c>
      <c r="G11" s="1230" t="s">
        <v>1400</v>
      </c>
      <c r="H11" s="209"/>
    </row>
    <row r="12" spans="1:14" ht="179.25" customHeight="1" x14ac:dyDescent="0.25">
      <c r="A12" s="1194" t="s">
        <v>98</v>
      </c>
      <c r="B12" s="525" t="s">
        <v>2311</v>
      </c>
      <c r="C12" s="1193" t="s">
        <v>1401</v>
      </c>
      <c r="D12" s="1226">
        <v>3400</v>
      </c>
      <c r="E12" s="1227">
        <v>1953</v>
      </c>
      <c r="F12" s="1228">
        <v>1111</v>
      </c>
      <c r="G12" s="1231" t="s">
        <v>2322</v>
      </c>
      <c r="H12" s="209"/>
      <c r="J12" s="210"/>
      <c r="N12" s="209"/>
    </row>
    <row r="13" spans="1:14" ht="28.5" customHeight="1" x14ac:dyDescent="0.25">
      <c r="A13" s="1925" t="s">
        <v>21</v>
      </c>
      <c r="B13" s="1925"/>
      <c r="C13" s="1925"/>
      <c r="D13" s="1925"/>
      <c r="E13" s="1925"/>
      <c r="F13" s="1925"/>
      <c r="G13" s="1925"/>
      <c r="H13" s="209"/>
    </row>
    <row r="14" spans="1:14" ht="102" customHeight="1" x14ac:dyDescent="0.25">
      <c r="A14" s="1191" t="s">
        <v>78</v>
      </c>
      <c r="B14" s="525" t="s">
        <v>2312</v>
      </c>
      <c r="C14" s="1193" t="s">
        <v>1397</v>
      </c>
      <c r="D14" s="1232">
        <v>1</v>
      </c>
      <c r="E14" s="1232">
        <v>4</v>
      </c>
      <c r="F14" s="1232">
        <v>4</v>
      </c>
      <c r="G14" s="1192" t="s">
        <v>2323</v>
      </c>
      <c r="H14" s="209"/>
    </row>
    <row r="15" spans="1:14" ht="37.5" customHeight="1" x14ac:dyDescent="0.25">
      <c r="A15" s="1925" t="s">
        <v>200</v>
      </c>
      <c r="B15" s="1925"/>
      <c r="C15" s="1925"/>
      <c r="D15" s="1925"/>
      <c r="E15" s="1925"/>
      <c r="F15" s="1925"/>
      <c r="G15" s="1925"/>
      <c r="H15" s="209"/>
    </row>
    <row r="16" spans="1:14" ht="216" customHeight="1" x14ac:dyDescent="0.25">
      <c r="A16" s="1233" t="s">
        <v>135</v>
      </c>
      <c r="B16" s="525" t="s">
        <v>2313</v>
      </c>
      <c r="C16" s="1193" t="s">
        <v>1269</v>
      </c>
      <c r="D16" s="522">
        <v>100</v>
      </c>
      <c r="E16" s="522">
        <v>100</v>
      </c>
      <c r="F16" s="522">
        <v>100</v>
      </c>
      <c r="G16" s="526" t="s">
        <v>1402</v>
      </c>
      <c r="H16" s="209"/>
    </row>
    <row r="17" spans="1:8" ht="142.5" customHeight="1" x14ac:dyDescent="0.25">
      <c r="A17" s="1233" t="s">
        <v>137</v>
      </c>
      <c r="B17" s="525" t="s">
        <v>2314</v>
      </c>
      <c r="C17" s="1193" t="s">
        <v>1347</v>
      </c>
      <c r="D17" s="522">
        <v>12</v>
      </c>
      <c r="E17" s="522">
        <v>24</v>
      </c>
      <c r="F17" s="522">
        <v>24</v>
      </c>
      <c r="G17" s="526" t="s">
        <v>1402</v>
      </c>
      <c r="H17" s="209"/>
    </row>
    <row r="18" spans="1:8" ht="183" customHeight="1" x14ac:dyDescent="0.25">
      <c r="A18" s="1233" t="s">
        <v>139</v>
      </c>
      <c r="B18" s="525" t="s">
        <v>2315</v>
      </c>
      <c r="C18" s="1193" t="s">
        <v>1347</v>
      </c>
      <c r="D18" s="522">
        <v>0</v>
      </c>
      <c r="E18" s="522">
        <v>0</v>
      </c>
      <c r="F18" s="522">
        <v>0</v>
      </c>
      <c r="G18" s="526" t="s">
        <v>1398</v>
      </c>
      <c r="H18" s="209"/>
    </row>
    <row r="19" spans="1:8" ht="29.25" customHeight="1" x14ac:dyDescent="0.25">
      <c r="A19" s="1925" t="s">
        <v>202</v>
      </c>
      <c r="B19" s="1925"/>
      <c r="C19" s="1925"/>
      <c r="D19" s="1925"/>
      <c r="E19" s="1925"/>
      <c r="F19" s="1925"/>
      <c r="G19" s="1925"/>
      <c r="H19" s="209"/>
    </row>
    <row r="20" spans="1:8" ht="90.75" customHeight="1" x14ac:dyDescent="0.25">
      <c r="A20" s="1191" t="s">
        <v>145</v>
      </c>
      <c r="B20" s="1195" t="s">
        <v>2316</v>
      </c>
      <c r="C20" s="1234" t="s">
        <v>1403</v>
      </c>
      <c r="D20" s="1234">
        <v>1</v>
      </c>
      <c r="E20" s="1234">
        <v>1</v>
      </c>
      <c r="F20" s="1235">
        <v>1</v>
      </c>
      <c r="G20" s="1192" t="s">
        <v>2324</v>
      </c>
      <c r="H20" s="209"/>
    </row>
    <row r="21" spans="1:8" ht="26.25" customHeight="1" x14ac:dyDescent="0.25">
      <c r="A21" s="2321" t="s">
        <v>925</v>
      </c>
      <c r="B21" s="2321"/>
      <c r="C21" s="2321"/>
      <c r="D21" s="2321"/>
      <c r="E21" s="2321"/>
      <c r="F21" s="2321"/>
      <c r="G21" s="2321"/>
      <c r="H21" s="209"/>
    </row>
    <row r="22" spans="1:8" ht="94.5" customHeight="1" x14ac:dyDescent="0.25">
      <c r="A22" s="1188" t="s">
        <v>173</v>
      </c>
      <c r="B22" s="424" t="s">
        <v>2317</v>
      </c>
      <c r="C22" s="921" t="s">
        <v>1268</v>
      </c>
      <c r="D22" s="1072">
        <v>0</v>
      </c>
      <c r="E22" s="921">
        <v>1</v>
      </c>
      <c r="F22" s="921">
        <v>1</v>
      </c>
      <c r="G22" s="1189" t="s">
        <v>2325</v>
      </c>
      <c r="H22" s="209"/>
    </row>
    <row r="23" spans="1:8" ht="31.5" customHeight="1" x14ac:dyDescent="0.25">
      <c r="A23" s="2321" t="s">
        <v>205</v>
      </c>
      <c r="B23" s="2321"/>
      <c r="C23" s="2321"/>
      <c r="D23" s="2321"/>
      <c r="E23" s="2321"/>
      <c r="F23" s="2321"/>
      <c r="G23" s="2321"/>
      <c r="H23" s="209"/>
    </row>
    <row r="24" spans="1:8" ht="93.75" customHeight="1" x14ac:dyDescent="0.25">
      <c r="A24" s="1188" t="s">
        <v>181</v>
      </c>
      <c r="B24" s="424" t="s">
        <v>2318</v>
      </c>
      <c r="C24" s="921" t="s">
        <v>1347</v>
      </c>
      <c r="D24" s="1072">
        <v>0</v>
      </c>
      <c r="E24" s="921">
        <v>0</v>
      </c>
      <c r="F24" s="921">
        <v>0</v>
      </c>
      <c r="G24" s="1138" t="s">
        <v>1398</v>
      </c>
      <c r="H24" s="209"/>
    </row>
    <row r="25" spans="1:8" ht="76.5" customHeight="1" x14ac:dyDescent="0.25">
      <c r="A25" s="1188" t="s">
        <v>183</v>
      </c>
      <c r="B25" s="424" t="s">
        <v>2319</v>
      </c>
      <c r="C25" s="921" t="s">
        <v>1347</v>
      </c>
      <c r="D25" s="1072">
        <v>0</v>
      </c>
      <c r="E25" s="921">
        <v>0</v>
      </c>
      <c r="F25" s="921">
        <v>0</v>
      </c>
      <c r="G25" s="1138" t="s">
        <v>1398</v>
      </c>
      <c r="H25" s="209"/>
    </row>
    <row r="26" spans="1:8" ht="112.5" x14ac:dyDescent="0.25">
      <c r="A26" s="1188" t="s">
        <v>185</v>
      </c>
      <c r="B26" s="424" t="s">
        <v>2320</v>
      </c>
      <c r="C26" s="921" t="s">
        <v>1347</v>
      </c>
      <c r="D26" s="1072">
        <v>0</v>
      </c>
      <c r="E26" s="921">
        <v>0</v>
      </c>
      <c r="F26" s="921">
        <v>0</v>
      </c>
      <c r="G26" s="1138" t="s">
        <v>1398</v>
      </c>
      <c r="H26" s="209"/>
    </row>
    <row r="27" spans="1:8" ht="93.75" customHeight="1" x14ac:dyDescent="0.25">
      <c r="A27" s="1188" t="s">
        <v>187</v>
      </c>
      <c r="B27" s="424" t="s">
        <v>2321</v>
      </c>
      <c r="C27" s="921" t="s">
        <v>1347</v>
      </c>
      <c r="D27" s="1072">
        <v>0</v>
      </c>
      <c r="E27" s="921">
        <v>0</v>
      </c>
      <c r="F27" s="921">
        <v>0</v>
      </c>
      <c r="G27" s="1138" t="s">
        <v>1398</v>
      </c>
      <c r="H27" s="209"/>
    </row>
    <row r="28" spans="1:8" x14ac:dyDescent="0.25">
      <c r="C28" s="212"/>
      <c r="D28" s="213"/>
      <c r="E28" s="213"/>
      <c r="F28" s="213"/>
    </row>
  </sheetData>
  <mergeCells count="9">
    <mergeCell ref="A19:G19"/>
    <mergeCell ref="A21:G21"/>
    <mergeCell ref="A23:G23"/>
    <mergeCell ref="A2:G2"/>
    <mergeCell ref="A3:G3"/>
    <mergeCell ref="A4:G4"/>
    <mergeCell ref="A8:G8"/>
    <mergeCell ref="A13:G13"/>
    <mergeCell ref="A15:G15"/>
  </mergeCells>
  <pageMargins left="0.78740157480314965" right="0.39370078740157483" top="0.78740157480314965" bottom="0.78740157480314965" header="0.51181102362204722" footer="0.39370078740157483"/>
  <pageSetup paperSize="9" scale="62" firstPageNumber="156" orientation="landscape" useFirstPageNumber="1" r:id="rId1"/>
  <headerFooter>
    <oddFooter>&amp;R&amp;"Times New Roman,обычный"&amp;14&amp;P</oddFooter>
  </headerFooter>
  <rowBreaks count="2" manualBreakCount="2">
    <brk id="12" max="16383" man="1"/>
    <brk id="18" max="16383" man="1"/>
  </rowBreaks>
  <colBreaks count="1" manualBreakCount="1">
    <brk id="7"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K99"/>
  <sheetViews>
    <sheetView topLeftCell="A16" zoomScale="60" zoomScaleNormal="60" zoomScaleSheetLayoutView="70" zoomScalePageLayoutView="70" workbookViewId="0">
      <selection activeCell="O28" sqref="O28"/>
    </sheetView>
  </sheetViews>
  <sheetFormatPr defaultColWidth="11.42578125" defaultRowHeight="18" x14ac:dyDescent="0.25"/>
  <cols>
    <col min="1" max="1" width="8.7109375" style="5" customWidth="1"/>
    <col min="2" max="2" width="45.7109375" style="109" customWidth="1"/>
    <col min="3" max="3" width="15.7109375" style="109" customWidth="1"/>
    <col min="4" max="5" width="17.7109375" style="7" customWidth="1"/>
    <col min="6" max="6" width="12.7109375" style="7" customWidth="1"/>
    <col min="7" max="7" width="35.7109375" style="108" customWidth="1"/>
    <col min="8" max="8" width="17.7109375" style="7" customWidth="1"/>
    <col min="9" max="9" width="12.7109375" style="7" customWidth="1"/>
    <col min="10" max="10" width="30.7109375" style="108" customWidth="1"/>
    <col min="11" max="11" width="40.42578125" style="6" customWidth="1"/>
    <col min="12" max="256" width="11.42578125" style="6"/>
    <col min="257" max="257" width="8.7109375" style="6" customWidth="1"/>
    <col min="258" max="258" width="45.7109375" style="6" customWidth="1"/>
    <col min="259" max="259" width="15.7109375" style="6" customWidth="1"/>
    <col min="260" max="261" width="17.7109375" style="6" customWidth="1"/>
    <col min="262" max="262" width="15.28515625" style="6" customWidth="1"/>
    <col min="263" max="263" width="35.7109375" style="6" customWidth="1"/>
    <col min="264" max="264" width="17.7109375" style="6" customWidth="1"/>
    <col min="265" max="265" width="15.28515625" style="6" customWidth="1"/>
    <col min="266" max="266" width="30.7109375" style="6" customWidth="1"/>
    <col min="267" max="267" width="40.42578125" style="6" customWidth="1"/>
    <col min="268" max="512" width="11.42578125" style="6"/>
    <col min="513" max="513" width="8.7109375" style="6" customWidth="1"/>
    <col min="514" max="514" width="45.7109375" style="6" customWidth="1"/>
    <col min="515" max="515" width="15.7109375" style="6" customWidth="1"/>
    <col min="516" max="517" width="17.7109375" style="6" customWidth="1"/>
    <col min="518" max="518" width="15.28515625" style="6" customWidth="1"/>
    <col min="519" max="519" width="35.7109375" style="6" customWidth="1"/>
    <col min="520" max="520" width="17.7109375" style="6" customWidth="1"/>
    <col min="521" max="521" width="15.28515625" style="6" customWidth="1"/>
    <col min="522" max="522" width="30.7109375" style="6" customWidth="1"/>
    <col min="523" max="523" width="40.42578125" style="6" customWidth="1"/>
    <col min="524" max="768" width="11.42578125" style="6"/>
    <col min="769" max="769" width="8.7109375" style="6" customWidth="1"/>
    <col min="770" max="770" width="45.7109375" style="6" customWidth="1"/>
    <col min="771" max="771" width="15.7109375" style="6" customWidth="1"/>
    <col min="772" max="773" width="17.7109375" style="6" customWidth="1"/>
    <col min="774" max="774" width="15.28515625" style="6" customWidth="1"/>
    <col min="775" max="775" width="35.7109375" style="6" customWidth="1"/>
    <col min="776" max="776" width="17.7109375" style="6" customWidth="1"/>
    <col min="777" max="777" width="15.28515625" style="6" customWidth="1"/>
    <col min="778" max="778" width="30.7109375" style="6" customWidth="1"/>
    <col min="779" max="779" width="40.42578125" style="6" customWidth="1"/>
    <col min="780" max="1024" width="11.42578125" style="6"/>
    <col min="1025" max="1025" width="8.7109375" style="6" customWidth="1"/>
    <col min="1026" max="1026" width="45.7109375" style="6" customWidth="1"/>
    <col min="1027" max="1027" width="15.7109375" style="6" customWidth="1"/>
    <col min="1028" max="1029" width="17.7109375" style="6" customWidth="1"/>
    <col min="1030" max="1030" width="15.28515625" style="6" customWidth="1"/>
    <col min="1031" max="1031" width="35.7109375" style="6" customWidth="1"/>
    <col min="1032" max="1032" width="17.7109375" style="6" customWidth="1"/>
    <col min="1033" max="1033" width="15.28515625" style="6" customWidth="1"/>
    <col min="1034" max="1034" width="30.7109375" style="6" customWidth="1"/>
    <col min="1035" max="1035" width="40.42578125" style="6" customWidth="1"/>
    <col min="1036" max="1280" width="11.42578125" style="6"/>
    <col min="1281" max="1281" width="8.7109375" style="6" customWidth="1"/>
    <col min="1282" max="1282" width="45.7109375" style="6" customWidth="1"/>
    <col min="1283" max="1283" width="15.7109375" style="6" customWidth="1"/>
    <col min="1284" max="1285" width="17.7109375" style="6" customWidth="1"/>
    <col min="1286" max="1286" width="15.28515625" style="6" customWidth="1"/>
    <col min="1287" max="1287" width="35.7109375" style="6" customWidth="1"/>
    <col min="1288" max="1288" width="17.7109375" style="6" customWidth="1"/>
    <col min="1289" max="1289" width="15.28515625" style="6" customWidth="1"/>
    <col min="1290" max="1290" width="30.7109375" style="6" customWidth="1"/>
    <col min="1291" max="1291" width="40.42578125" style="6" customWidth="1"/>
    <col min="1292" max="1536" width="11.42578125" style="6"/>
    <col min="1537" max="1537" width="8.7109375" style="6" customWidth="1"/>
    <col min="1538" max="1538" width="45.7109375" style="6" customWidth="1"/>
    <col min="1539" max="1539" width="15.7109375" style="6" customWidth="1"/>
    <col min="1540" max="1541" width="17.7109375" style="6" customWidth="1"/>
    <col min="1542" max="1542" width="15.28515625" style="6" customWidth="1"/>
    <col min="1543" max="1543" width="35.7109375" style="6" customWidth="1"/>
    <col min="1544" max="1544" width="17.7109375" style="6" customWidth="1"/>
    <col min="1545" max="1545" width="15.28515625" style="6" customWidth="1"/>
    <col min="1546" max="1546" width="30.7109375" style="6" customWidth="1"/>
    <col min="1547" max="1547" width="40.42578125" style="6" customWidth="1"/>
    <col min="1548" max="1792" width="11.42578125" style="6"/>
    <col min="1793" max="1793" width="8.7109375" style="6" customWidth="1"/>
    <col min="1794" max="1794" width="45.7109375" style="6" customWidth="1"/>
    <col min="1795" max="1795" width="15.7109375" style="6" customWidth="1"/>
    <col min="1796" max="1797" width="17.7109375" style="6" customWidth="1"/>
    <col min="1798" max="1798" width="15.28515625" style="6" customWidth="1"/>
    <col min="1799" max="1799" width="35.7109375" style="6" customWidth="1"/>
    <col min="1800" max="1800" width="17.7109375" style="6" customWidth="1"/>
    <col min="1801" max="1801" width="15.28515625" style="6" customWidth="1"/>
    <col min="1802" max="1802" width="30.7109375" style="6" customWidth="1"/>
    <col min="1803" max="1803" width="40.42578125" style="6" customWidth="1"/>
    <col min="1804" max="2048" width="11.42578125" style="6"/>
    <col min="2049" max="2049" width="8.7109375" style="6" customWidth="1"/>
    <col min="2050" max="2050" width="45.7109375" style="6" customWidth="1"/>
    <col min="2051" max="2051" width="15.7109375" style="6" customWidth="1"/>
    <col min="2052" max="2053" width="17.7109375" style="6" customWidth="1"/>
    <col min="2054" max="2054" width="15.28515625" style="6" customWidth="1"/>
    <col min="2055" max="2055" width="35.7109375" style="6" customWidth="1"/>
    <col min="2056" max="2056" width="17.7109375" style="6" customWidth="1"/>
    <col min="2057" max="2057" width="15.28515625" style="6" customWidth="1"/>
    <col min="2058" max="2058" width="30.7109375" style="6" customWidth="1"/>
    <col min="2059" max="2059" width="40.42578125" style="6" customWidth="1"/>
    <col min="2060" max="2304" width="11.42578125" style="6"/>
    <col min="2305" max="2305" width="8.7109375" style="6" customWidth="1"/>
    <col min="2306" max="2306" width="45.7109375" style="6" customWidth="1"/>
    <col min="2307" max="2307" width="15.7109375" style="6" customWidth="1"/>
    <col min="2308" max="2309" width="17.7109375" style="6" customWidth="1"/>
    <col min="2310" max="2310" width="15.28515625" style="6" customWidth="1"/>
    <col min="2311" max="2311" width="35.7109375" style="6" customWidth="1"/>
    <col min="2312" max="2312" width="17.7109375" style="6" customWidth="1"/>
    <col min="2313" max="2313" width="15.28515625" style="6" customWidth="1"/>
    <col min="2314" max="2314" width="30.7109375" style="6" customWidth="1"/>
    <col min="2315" max="2315" width="40.42578125" style="6" customWidth="1"/>
    <col min="2316" max="2560" width="11.42578125" style="6"/>
    <col min="2561" max="2561" width="8.7109375" style="6" customWidth="1"/>
    <col min="2562" max="2562" width="45.7109375" style="6" customWidth="1"/>
    <col min="2563" max="2563" width="15.7109375" style="6" customWidth="1"/>
    <col min="2564" max="2565" width="17.7109375" style="6" customWidth="1"/>
    <col min="2566" max="2566" width="15.28515625" style="6" customWidth="1"/>
    <col min="2567" max="2567" width="35.7109375" style="6" customWidth="1"/>
    <col min="2568" max="2568" width="17.7109375" style="6" customWidth="1"/>
    <col min="2569" max="2569" width="15.28515625" style="6" customWidth="1"/>
    <col min="2570" max="2570" width="30.7109375" style="6" customWidth="1"/>
    <col min="2571" max="2571" width="40.42578125" style="6" customWidth="1"/>
    <col min="2572" max="2816" width="11.42578125" style="6"/>
    <col min="2817" max="2817" width="8.7109375" style="6" customWidth="1"/>
    <col min="2818" max="2818" width="45.7109375" style="6" customWidth="1"/>
    <col min="2819" max="2819" width="15.7109375" style="6" customWidth="1"/>
    <col min="2820" max="2821" width="17.7109375" style="6" customWidth="1"/>
    <col min="2822" max="2822" width="15.28515625" style="6" customWidth="1"/>
    <col min="2823" max="2823" width="35.7109375" style="6" customWidth="1"/>
    <col min="2824" max="2824" width="17.7109375" style="6" customWidth="1"/>
    <col min="2825" max="2825" width="15.28515625" style="6" customWidth="1"/>
    <col min="2826" max="2826" width="30.7109375" style="6" customWidth="1"/>
    <col min="2827" max="2827" width="40.42578125" style="6" customWidth="1"/>
    <col min="2828" max="3072" width="11.42578125" style="6"/>
    <col min="3073" max="3073" width="8.7109375" style="6" customWidth="1"/>
    <col min="3074" max="3074" width="45.7109375" style="6" customWidth="1"/>
    <col min="3075" max="3075" width="15.7109375" style="6" customWidth="1"/>
    <col min="3076" max="3077" width="17.7109375" style="6" customWidth="1"/>
    <col min="3078" max="3078" width="15.28515625" style="6" customWidth="1"/>
    <col min="3079" max="3079" width="35.7109375" style="6" customWidth="1"/>
    <col min="3080" max="3080" width="17.7109375" style="6" customWidth="1"/>
    <col min="3081" max="3081" width="15.28515625" style="6" customWidth="1"/>
    <col min="3082" max="3082" width="30.7109375" style="6" customWidth="1"/>
    <col min="3083" max="3083" width="40.42578125" style="6" customWidth="1"/>
    <col min="3084" max="3328" width="11.42578125" style="6"/>
    <col min="3329" max="3329" width="8.7109375" style="6" customWidth="1"/>
    <col min="3330" max="3330" width="45.7109375" style="6" customWidth="1"/>
    <col min="3331" max="3331" width="15.7109375" style="6" customWidth="1"/>
    <col min="3332" max="3333" width="17.7109375" style="6" customWidth="1"/>
    <col min="3334" max="3334" width="15.28515625" style="6" customWidth="1"/>
    <col min="3335" max="3335" width="35.7109375" style="6" customWidth="1"/>
    <col min="3336" max="3336" width="17.7109375" style="6" customWidth="1"/>
    <col min="3337" max="3337" width="15.28515625" style="6" customWidth="1"/>
    <col min="3338" max="3338" width="30.7109375" style="6" customWidth="1"/>
    <col min="3339" max="3339" width="40.42578125" style="6" customWidth="1"/>
    <col min="3340" max="3584" width="11.42578125" style="6"/>
    <col min="3585" max="3585" width="8.7109375" style="6" customWidth="1"/>
    <col min="3586" max="3586" width="45.7109375" style="6" customWidth="1"/>
    <col min="3587" max="3587" width="15.7109375" style="6" customWidth="1"/>
    <col min="3588" max="3589" width="17.7109375" style="6" customWidth="1"/>
    <col min="3590" max="3590" width="15.28515625" style="6" customWidth="1"/>
    <col min="3591" max="3591" width="35.7109375" style="6" customWidth="1"/>
    <col min="3592" max="3592" width="17.7109375" style="6" customWidth="1"/>
    <col min="3593" max="3593" width="15.28515625" style="6" customWidth="1"/>
    <col min="3594" max="3594" width="30.7109375" style="6" customWidth="1"/>
    <col min="3595" max="3595" width="40.42578125" style="6" customWidth="1"/>
    <col min="3596" max="3840" width="11.42578125" style="6"/>
    <col min="3841" max="3841" width="8.7109375" style="6" customWidth="1"/>
    <col min="3842" max="3842" width="45.7109375" style="6" customWidth="1"/>
    <col min="3843" max="3843" width="15.7109375" style="6" customWidth="1"/>
    <col min="3844" max="3845" width="17.7109375" style="6" customWidth="1"/>
    <col min="3846" max="3846" width="15.28515625" style="6" customWidth="1"/>
    <col min="3847" max="3847" width="35.7109375" style="6" customWidth="1"/>
    <col min="3848" max="3848" width="17.7109375" style="6" customWidth="1"/>
    <col min="3849" max="3849" width="15.28515625" style="6" customWidth="1"/>
    <col min="3850" max="3850" width="30.7109375" style="6" customWidth="1"/>
    <col min="3851" max="3851" width="40.42578125" style="6" customWidth="1"/>
    <col min="3852" max="4096" width="11.42578125" style="6"/>
    <col min="4097" max="4097" width="8.7109375" style="6" customWidth="1"/>
    <col min="4098" max="4098" width="45.7109375" style="6" customWidth="1"/>
    <col min="4099" max="4099" width="15.7109375" style="6" customWidth="1"/>
    <col min="4100" max="4101" width="17.7109375" style="6" customWidth="1"/>
    <col min="4102" max="4102" width="15.28515625" style="6" customWidth="1"/>
    <col min="4103" max="4103" width="35.7109375" style="6" customWidth="1"/>
    <col min="4104" max="4104" width="17.7109375" style="6" customWidth="1"/>
    <col min="4105" max="4105" width="15.28515625" style="6" customWidth="1"/>
    <col min="4106" max="4106" width="30.7109375" style="6" customWidth="1"/>
    <col min="4107" max="4107" width="40.42578125" style="6" customWidth="1"/>
    <col min="4108" max="4352" width="11.42578125" style="6"/>
    <col min="4353" max="4353" width="8.7109375" style="6" customWidth="1"/>
    <col min="4354" max="4354" width="45.7109375" style="6" customWidth="1"/>
    <col min="4355" max="4355" width="15.7109375" style="6" customWidth="1"/>
    <col min="4356" max="4357" width="17.7109375" style="6" customWidth="1"/>
    <col min="4358" max="4358" width="15.28515625" style="6" customWidth="1"/>
    <col min="4359" max="4359" width="35.7109375" style="6" customWidth="1"/>
    <col min="4360" max="4360" width="17.7109375" style="6" customWidth="1"/>
    <col min="4361" max="4361" width="15.28515625" style="6" customWidth="1"/>
    <col min="4362" max="4362" width="30.7109375" style="6" customWidth="1"/>
    <col min="4363" max="4363" width="40.42578125" style="6" customWidth="1"/>
    <col min="4364" max="4608" width="11.42578125" style="6"/>
    <col min="4609" max="4609" width="8.7109375" style="6" customWidth="1"/>
    <col min="4610" max="4610" width="45.7109375" style="6" customWidth="1"/>
    <col min="4611" max="4611" width="15.7109375" style="6" customWidth="1"/>
    <col min="4612" max="4613" width="17.7109375" style="6" customWidth="1"/>
    <col min="4614" max="4614" width="15.28515625" style="6" customWidth="1"/>
    <col min="4615" max="4615" width="35.7109375" style="6" customWidth="1"/>
    <col min="4616" max="4616" width="17.7109375" style="6" customWidth="1"/>
    <col min="4617" max="4617" width="15.28515625" style="6" customWidth="1"/>
    <col min="4618" max="4618" width="30.7109375" style="6" customWidth="1"/>
    <col min="4619" max="4619" width="40.42578125" style="6" customWidth="1"/>
    <col min="4620" max="4864" width="11.42578125" style="6"/>
    <col min="4865" max="4865" width="8.7109375" style="6" customWidth="1"/>
    <col min="4866" max="4866" width="45.7109375" style="6" customWidth="1"/>
    <col min="4867" max="4867" width="15.7109375" style="6" customWidth="1"/>
    <col min="4868" max="4869" width="17.7109375" style="6" customWidth="1"/>
    <col min="4870" max="4870" width="15.28515625" style="6" customWidth="1"/>
    <col min="4871" max="4871" width="35.7109375" style="6" customWidth="1"/>
    <col min="4872" max="4872" width="17.7109375" style="6" customWidth="1"/>
    <col min="4873" max="4873" width="15.28515625" style="6" customWidth="1"/>
    <col min="4874" max="4874" width="30.7109375" style="6" customWidth="1"/>
    <col min="4875" max="4875" width="40.42578125" style="6" customWidth="1"/>
    <col min="4876" max="5120" width="11.42578125" style="6"/>
    <col min="5121" max="5121" width="8.7109375" style="6" customWidth="1"/>
    <col min="5122" max="5122" width="45.7109375" style="6" customWidth="1"/>
    <col min="5123" max="5123" width="15.7109375" style="6" customWidth="1"/>
    <col min="5124" max="5125" width="17.7109375" style="6" customWidth="1"/>
    <col min="5126" max="5126" width="15.28515625" style="6" customWidth="1"/>
    <col min="5127" max="5127" width="35.7109375" style="6" customWidth="1"/>
    <col min="5128" max="5128" width="17.7109375" style="6" customWidth="1"/>
    <col min="5129" max="5129" width="15.28515625" style="6" customWidth="1"/>
    <col min="5130" max="5130" width="30.7109375" style="6" customWidth="1"/>
    <col min="5131" max="5131" width="40.42578125" style="6" customWidth="1"/>
    <col min="5132" max="5376" width="11.42578125" style="6"/>
    <col min="5377" max="5377" width="8.7109375" style="6" customWidth="1"/>
    <col min="5378" max="5378" width="45.7109375" style="6" customWidth="1"/>
    <col min="5379" max="5379" width="15.7109375" style="6" customWidth="1"/>
    <col min="5380" max="5381" width="17.7109375" style="6" customWidth="1"/>
    <col min="5382" max="5382" width="15.28515625" style="6" customWidth="1"/>
    <col min="5383" max="5383" width="35.7109375" style="6" customWidth="1"/>
    <col min="5384" max="5384" width="17.7109375" style="6" customWidth="1"/>
    <col min="5385" max="5385" width="15.28515625" style="6" customWidth="1"/>
    <col min="5386" max="5386" width="30.7109375" style="6" customWidth="1"/>
    <col min="5387" max="5387" width="40.42578125" style="6" customWidth="1"/>
    <col min="5388" max="5632" width="11.42578125" style="6"/>
    <col min="5633" max="5633" width="8.7109375" style="6" customWidth="1"/>
    <col min="5634" max="5634" width="45.7109375" style="6" customWidth="1"/>
    <col min="5635" max="5635" width="15.7109375" style="6" customWidth="1"/>
    <col min="5636" max="5637" width="17.7109375" style="6" customWidth="1"/>
    <col min="5638" max="5638" width="15.28515625" style="6" customWidth="1"/>
    <col min="5639" max="5639" width="35.7109375" style="6" customWidth="1"/>
    <col min="5640" max="5640" width="17.7109375" style="6" customWidth="1"/>
    <col min="5641" max="5641" width="15.28515625" style="6" customWidth="1"/>
    <col min="5642" max="5642" width="30.7109375" style="6" customWidth="1"/>
    <col min="5643" max="5643" width="40.42578125" style="6" customWidth="1"/>
    <col min="5644" max="5888" width="11.42578125" style="6"/>
    <col min="5889" max="5889" width="8.7109375" style="6" customWidth="1"/>
    <col min="5890" max="5890" width="45.7109375" style="6" customWidth="1"/>
    <col min="5891" max="5891" width="15.7109375" style="6" customWidth="1"/>
    <col min="5892" max="5893" width="17.7109375" style="6" customWidth="1"/>
    <col min="5894" max="5894" width="15.28515625" style="6" customWidth="1"/>
    <col min="5895" max="5895" width="35.7109375" style="6" customWidth="1"/>
    <col min="5896" max="5896" width="17.7109375" style="6" customWidth="1"/>
    <col min="5897" max="5897" width="15.28515625" style="6" customWidth="1"/>
    <col min="5898" max="5898" width="30.7109375" style="6" customWidth="1"/>
    <col min="5899" max="5899" width="40.42578125" style="6" customWidth="1"/>
    <col min="5900" max="6144" width="11.42578125" style="6"/>
    <col min="6145" max="6145" width="8.7109375" style="6" customWidth="1"/>
    <col min="6146" max="6146" width="45.7109375" style="6" customWidth="1"/>
    <col min="6147" max="6147" width="15.7109375" style="6" customWidth="1"/>
    <col min="6148" max="6149" width="17.7109375" style="6" customWidth="1"/>
    <col min="6150" max="6150" width="15.28515625" style="6" customWidth="1"/>
    <col min="6151" max="6151" width="35.7109375" style="6" customWidth="1"/>
    <col min="6152" max="6152" width="17.7109375" style="6" customWidth="1"/>
    <col min="6153" max="6153" width="15.28515625" style="6" customWidth="1"/>
    <col min="6154" max="6154" width="30.7109375" style="6" customWidth="1"/>
    <col min="6155" max="6155" width="40.42578125" style="6" customWidth="1"/>
    <col min="6156" max="6400" width="11.42578125" style="6"/>
    <col min="6401" max="6401" width="8.7109375" style="6" customWidth="1"/>
    <col min="6402" max="6402" width="45.7109375" style="6" customWidth="1"/>
    <col min="6403" max="6403" width="15.7109375" style="6" customWidth="1"/>
    <col min="6404" max="6405" width="17.7109375" style="6" customWidth="1"/>
    <col min="6406" max="6406" width="15.28515625" style="6" customWidth="1"/>
    <col min="6407" max="6407" width="35.7109375" style="6" customWidth="1"/>
    <col min="6408" max="6408" width="17.7109375" style="6" customWidth="1"/>
    <col min="6409" max="6409" width="15.28515625" style="6" customWidth="1"/>
    <col min="6410" max="6410" width="30.7109375" style="6" customWidth="1"/>
    <col min="6411" max="6411" width="40.42578125" style="6" customWidth="1"/>
    <col min="6412" max="6656" width="11.42578125" style="6"/>
    <col min="6657" max="6657" width="8.7109375" style="6" customWidth="1"/>
    <col min="6658" max="6658" width="45.7109375" style="6" customWidth="1"/>
    <col min="6659" max="6659" width="15.7109375" style="6" customWidth="1"/>
    <col min="6660" max="6661" width="17.7109375" style="6" customWidth="1"/>
    <col min="6662" max="6662" width="15.28515625" style="6" customWidth="1"/>
    <col min="6663" max="6663" width="35.7109375" style="6" customWidth="1"/>
    <col min="6664" max="6664" width="17.7109375" style="6" customWidth="1"/>
    <col min="6665" max="6665" width="15.28515625" style="6" customWidth="1"/>
    <col min="6666" max="6666" width="30.7109375" style="6" customWidth="1"/>
    <col min="6667" max="6667" width="40.42578125" style="6" customWidth="1"/>
    <col min="6668" max="6912" width="11.42578125" style="6"/>
    <col min="6913" max="6913" width="8.7109375" style="6" customWidth="1"/>
    <col min="6914" max="6914" width="45.7109375" style="6" customWidth="1"/>
    <col min="6915" max="6915" width="15.7109375" style="6" customWidth="1"/>
    <col min="6916" max="6917" width="17.7109375" style="6" customWidth="1"/>
    <col min="6918" max="6918" width="15.28515625" style="6" customWidth="1"/>
    <col min="6919" max="6919" width="35.7109375" style="6" customWidth="1"/>
    <col min="6920" max="6920" width="17.7109375" style="6" customWidth="1"/>
    <col min="6921" max="6921" width="15.28515625" style="6" customWidth="1"/>
    <col min="6922" max="6922" width="30.7109375" style="6" customWidth="1"/>
    <col min="6923" max="6923" width="40.42578125" style="6" customWidth="1"/>
    <col min="6924" max="7168" width="11.42578125" style="6"/>
    <col min="7169" max="7169" width="8.7109375" style="6" customWidth="1"/>
    <col min="7170" max="7170" width="45.7109375" style="6" customWidth="1"/>
    <col min="7171" max="7171" width="15.7109375" style="6" customWidth="1"/>
    <col min="7172" max="7173" width="17.7109375" style="6" customWidth="1"/>
    <col min="7174" max="7174" width="15.28515625" style="6" customWidth="1"/>
    <col min="7175" max="7175" width="35.7109375" style="6" customWidth="1"/>
    <col min="7176" max="7176" width="17.7109375" style="6" customWidth="1"/>
    <col min="7177" max="7177" width="15.28515625" style="6" customWidth="1"/>
    <col min="7178" max="7178" width="30.7109375" style="6" customWidth="1"/>
    <col min="7179" max="7179" width="40.42578125" style="6" customWidth="1"/>
    <col min="7180" max="7424" width="11.42578125" style="6"/>
    <col min="7425" max="7425" width="8.7109375" style="6" customWidth="1"/>
    <col min="7426" max="7426" width="45.7109375" style="6" customWidth="1"/>
    <col min="7427" max="7427" width="15.7109375" style="6" customWidth="1"/>
    <col min="7428" max="7429" width="17.7109375" style="6" customWidth="1"/>
    <col min="7430" max="7430" width="15.28515625" style="6" customWidth="1"/>
    <col min="7431" max="7431" width="35.7109375" style="6" customWidth="1"/>
    <col min="7432" max="7432" width="17.7109375" style="6" customWidth="1"/>
    <col min="7433" max="7433" width="15.28515625" style="6" customWidth="1"/>
    <col min="7434" max="7434" width="30.7109375" style="6" customWidth="1"/>
    <col min="7435" max="7435" width="40.42578125" style="6" customWidth="1"/>
    <col min="7436" max="7680" width="11.42578125" style="6"/>
    <col min="7681" max="7681" width="8.7109375" style="6" customWidth="1"/>
    <col min="7682" max="7682" width="45.7109375" style="6" customWidth="1"/>
    <col min="7683" max="7683" width="15.7109375" style="6" customWidth="1"/>
    <col min="7684" max="7685" width="17.7109375" style="6" customWidth="1"/>
    <col min="7686" max="7686" width="15.28515625" style="6" customWidth="1"/>
    <col min="7687" max="7687" width="35.7109375" style="6" customWidth="1"/>
    <col min="7688" max="7688" width="17.7109375" style="6" customWidth="1"/>
    <col min="7689" max="7689" width="15.28515625" style="6" customWidth="1"/>
    <col min="7690" max="7690" width="30.7109375" style="6" customWidth="1"/>
    <col min="7691" max="7691" width="40.42578125" style="6" customWidth="1"/>
    <col min="7692" max="7936" width="11.42578125" style="6"/>
    <col min="7937" max="7937" width="8.7109375" style="6" customWidth="1"/>
    <col min="7938" max="7938" width="45.7109375" style="6" customWidth="1"/>
    <col min="7939" max="7939" width="15.7109375" style="6" customWidth="1"/>
    <col min="7940" max="7941" width="17.7109375" style="6" customWidth="1"/>
    <col min="7942" max="7942" width="15.28515625" style="6" customWidth="1"/>
    <col min="7943" max="7943" width="35.7109375" style="6" customWidth="1"/>
    <col min="7944" max="7944" width="17.7109375" style="6" customWidth="1"/>
    <col min="7945" max="7945" width="15.28515625" style="6" customWidth="1"/>
    <col min="7946" max="7946" width="30.7109375" style="6" customWidth="1"/>
    <col min="7947" max="7947" width="40.42578125" style="6" customWidth="1"/>
    <col min="7948" max="8192" width="11.42578125" style="6"/>
    <col min="8193" max="8193" width="8.7109375" style="6" customWidth="1"/>
    <col min="8194" max="8194" width="45.7109375" style="6" customWidth="1"/>
    <col min="8195" max="8195" width="15.7109375" style="6" customWidth="1"/>
    <col min="8196" max="8197" width="17.7109375" style="6" customWidth="1"/>
    <col min="8198" max="8198" width="15.28515625" style="6" customWidth="1"/>
    <col min="8199" max="8199" width="35.7109375" style="6" customWidth="1"/>
    <col min="8200" max="8200" width="17.7109375" style="6" customWidth="1"/>
    <col min="8201" max="8201" width="15.28515625" style="6" customWidth="1"/>
    <col min="8202" max="8202" width="30.7109375" style="6" customWidth="1"/>
    <col min="8203" max="8203" width="40.42578125" style="6" customWidth="1"/>
    <col min="8204" max="8448" width="11.42578125" style="6"/>
    <col min="8449" max="8449" width="8.7109375" style="6" customWidth="1"/>
    <col min="8450" max="8450" width="45.7109375" style="6" customWidth="1"/>
    <col min="8451" max="8451" width="15.7109375" style="6" customWidth="1"/>
    <col min="8452" max="8453" width="17.7109375" style="6" customWidth="1"/>
    <col min="8454" max="8454" width="15.28515625" style="6" customWidth="1"/>
    <col min="8455" max="8455" width="35.7109375" style="6" customWidth="1"/>
    <col min="8456" max="8456" width="17.7109375" style="6" customWidth="1"/>
    <col min="8457" max="8457" width="15.28515625" style="6" customWidth="1"/>
    <col min="8458" max="8458" width="30.7109375" style="6" customWidth="1"/>
    <col min="8459" max="8459" width="40.42578125" style="6" customWidth="1"/>
    <col min="8460" max="8704" width="11.42578125" style="6"/>
    <col min="8705" max="8705" width="8.7109375" style="6" customWidth="1"/>
    <col min="8706" max="8706" width="45.7109375" style="6" customWidth="1"/>
    <col min="8707" max="8707" width="15.7109375" style="6" customWidth="1"/>
    <col min="8708" max="8709" width="17.7109375" style="6" customWidth="1"/>
    <col min="8710" max="8710" width="15.28515625" style="6" customWidth="1"/>
    <col min="8711" max="8711" width="35.7109375" style="6" customWidth="1"/>
    <col min="8712" max="8712" width="17.7109375" style="6" customWidth="1"/>
    <col min="8713" max="8713" width="15.28515625" style="6" customWidth="1"/>
    <col min="8714" max="8714" width="30.7109375" style="6" customWidth="1"/>
    <col min="8715" max="8715" width="40.42578125" style="6" customWidth="1"/>
    <col min="8716" max="8960" width="11.42578125" style="6"/>
    <col min="8961" max="8961" width="8.7109375" style="6" customWidth="1"/>
    <col min="8962" max="8962" width="45.7109375" style="6" customWidth="1"/>
    <col min="8963" max="8963" width="15.7109375" style="6" customWidth="1"/>
    <col min="8964" max="8965" width="17.7109375" style="6" customWidth="1"/>
    <col min="8966" max="8966" width="15.28515625" style="6" customWidth="1"/>
    <col min="8967" max="8967" width="35.7109375" style="6" customWidth="1"/>
    <col min="8968" max="8968" width="17.7109375" style="6" customWidth="1"/>
    <col min="8969" max="8969" width="15.28515625" style="6" customWidth="1"/>
    <col min="8970" max="8970" width="30.7109375" style="6" customWidth="1"/>
    <col min="8971" max="8971" width="40.42578125" style="6" customWidth="1"/>
    <col min="8972" max="9216" width="11.42578125" style="6"/>
    <col min="9217" max="9217" width="8.7109375" style="6" customWidth="1"/>
    <col min="9218" max="9218" width="45.7109375" style="6" customWidth="1"/>
    <col min="9219" max="9219" width="15.7109375" style="6" customWidth="1"/>
    <col min="9220" max="9221" width="17.7109375" style="6" customWidth="1"/>
    <col min="9222" max="9222" width="15.28515625" style="6" customWidth="1"/>
    <col min="9223" max="9223" width="35.7109375" style="6" customWidth="1"/>
    <col min="9224" max="9224" width="17.7109375" style="6" customWidth="1"/>
    <col min="9225" max="9225" width="15.28515625" style="6" customWidth="1"/>
    <col min="9226" max="9226" width="30.7109375" style="6" customWidth="1"/>
    <col min="9227" max="9227" width="40.42578125" style="6" customWidth="1"/>
    <col min="9228" max="9472" width="11.42578125" style="6"/>
    <col min="9473" max="9473" width="8.7109375" style="6" customWidth="1"/>
    <col min="9474" max="9474" width="45.7109375" style="6" customWidth="1"/>
    <col min="9475" max="9475" width="15.7109375" style="6" customWidth="1"/>
    <col min="9476" max="9477" width="17.7109375" style="6" customWidth="1"/>
    <col min="9478" max="9478" width="15.28515625" style="6" customWidth="1"/>
    <col min="9479" max="9479" width="35.7109375" style="6" customWidth="1"/>
    <col min="9480" max="9480" width="17.7109375" style="6" customWidth="1"/>
    <col min="9481" max="9481" width="15.28515625" style="6" customWidth="1"/>
    <col min="9482" max="9482" width="30.7109375" style="6" customWidth="1"/>
    <col min="9483" max="9483" width="40.42578125" style="6" customWidth="1"/>
    <col min="9484" max="9728" width="11.42578125" style="6"/>
    <col min="9729" max="9729" width="8.7109375" style="6" customWidth="1"/>
    <col min="9730" max="9730" width="45.7109375" style="6" customWidth="1"/>
    <col min="9731" max="9731" width="15.7109375" style="6" customWidth="1"/>
    <col min="9732" max="9733" width="17.7109375" style="6" customWidth="1"/>
    <col min="9734" max="9734" width="15.28515625" style="6" customWidth="1"/>
    <col min="9735" max="9735" width="35.7109375" style="6" customWidth="1"/>
    <col min="9736" max="9736" width="17.7109375" style="6" customWidth="1"/>
    <col min="9737" max="9737" width="15.28515625" style="6" customWidth="1"/>
    <col min="9738" max="9738" width="30.7109375" style="6" customWidth="1"/>
    <col min="9739" max="9739" width="40.42578125" style="6" customWidth="1"/>
    <col min="9740" max="9984" width="11.42578125" style="6"/>
    <col min="9985" max="9985" width="8.7109375" style="6" customWidth="1"/>
    <col min="9986" max="9986" width="45.7109375" style="6" customWidth="1"/>
    <col min="9987" max="9987" width="15.7109375" style="6" customWidth="1"/>
    <col min="9988" max="9989" width="17.7109375" style="6" customWidth="1"/>
    <col min="9990" max="9990" width="15.28515625" style="6" customWidth="1"/>
    <col min="9991" max="9991" width="35.7109375" style="6" customWidth="1"/>
    <col min="9992" max="9992" width="17.7109375" style="6" customWidth="1"/>
    <col min="9993" max="9993" width="15.28515625" style="6" customWidth="1"/>
    <col min="9994" max="9994" width="30.7109375" style="6" customWidth="1"/>
    <col min="9995" max="9995" width="40.42578125" style="6" customWidth="1"/>
    <col min="9996" max="10240" width="11.42578125" style="6"/>
    <col min="10241" max="10241" width="8.7109375" style="6" customWidth="1"/>
    <col min="10242" max="10242" width="45.7109375" style="6" customWidth="1"/>
    <col min="10243" max="10243" width="15.7109375" style="6" customWidth="1"/>
    <col min="10244" max="10245" width="17.7109375" style="6" customWidth="1"/>
    <col min="10246" max="10246" width="15.28515625" style="6" customWidth="1"/>
    <col min="10247" max="10247" width="35.7109375" style="6" customWidth="1"/>
    <col min="10248" max="10248" width="17.7109375" style="6" customWidth="1"/>
    <col min="10249" max="10249" width="15.28515625" style="6" customWidth="1"/>
    <col min="10250" max="10250" width="30.7109375" style="6" customWidth="1"/>
    <col min="10251" max="10251" width="40.42578125" style="6" customWidth="1"/>
    <col min="10252" max="10496" width="11.42578125" style="6"/>
    <col min="10497" max="10497" width="8.7109375" style="6" customWidth="1"/>
    <col min="10498" max="10498" width="45.7109375" style="6" customWidth="1"/>
    <col min="10499" max="10499" width="15.7109375" style="6" customWidth="1"/>
    <col min="10500" max="10501" width="17.7109375" style="6" customWidth="1"/>
    <col min="10502" max="10502" width="15.28515625" style="6" customWidth="1"/>
    <col min="10503" max="10503" width="35.7109375" style="6" customWidth="1"/>
    <col min="10504" max="10504" width="17.7109375" style="6" customWidth="1"/>
    <col min="10505" max="10505" width="15.28515625" style="6" customWidth="1"/>
    <col min="10506" max="10506" width="30.7109375" style="6" customWidth="1"/>
    <col min="10507" max="10507" width="40.42578125" style="6" customWidth="1"/>
    <col min="10508" max="10752" width="11.42578125" style="6"/>
    <col min="10753" max="10753" width="8.7109375" style="6" customWidth="1"/>
    <col min="10754" max="10754" width="45.7109375" style="6" customWidth="1"/>
    <col min="10755" max="10755" width="15.7109375" style="6" customWidth="1"/>
    <col min="10756" max="10757" width="17.7109375" style="6" customWidth="1"/>
    <col min="10758" max="10758" width="15.28515625" style="6" customWidth="1"/>
    <col min="10759" max="10759" width="35.7109375" style="6" customWidth="1"/>
    <col min="10760" max="10760" width="17.7109375" style="6" customWidth="1"/>
    <col min="10761" max="10761" width="15.28515625" style="6" customWidth="1"/>
    <col min="10762" max="10762" width="30.7109375" style="6" customWidth="1"/>
    <col min="10763" max="10763" width="40.42578125" style="6" customWidth="1"/>
    <col min="10764" max="11008" width="11.42578125" style="6"/>
    <col min="11009" max="11009" width="8.7109375" style="6" customWidth="1"/>
    <col min="11010" max="11010" width="45.7109375" style="6" customWidth="1"/>
    <col min="11011" max="11011" width="15.7109375" style="6" customWidth="1"/>
    <col min="11012" max="11013" width="17.7109375" style="6" customWidth="1"/>
    <col min="11014" max="11014" width="15.28515625" style="6" customWidth="1"/>
    <col min="11015" max="11015" width="35.7109375" style="6" customWidth="1"/>
    <col min="11016" max="11016" width="17.7109375" style="6" customWidth="1"/>
    <col min="11017" max="11017" width="15.28515625" style="6" customWidth="1"/>
    <col min="11018" max="11018" width="30.7109375" style="6" customWidth="1"/>
    <col min="11019" max="11019" width="40.42578125" style="6" customWidth="1"/>
    <col min="11020" max="11264" width="11.42578125" style="6"/>
    <col min="11265" max="11265" width="8.7109375" style="6" customWidth="1"/>
    <col min="11266" max="11266" width="45.7109375" style="6" customWidth="1"/>
    <col min="11267" max="11267" width="15.7109375" style="6" customWidth="1"/>
    <col min="11268" max="11269" width="17.7109375" style="6" customWidth="1"/>
    <col min="11270" max="11270" width="15.28515625" style="6" customWidth="1"/>
    <col min="11271" max="11271" width="35.7109375" style="6" customWidth="1"/>
    <col min="11272" max="11272" width="17.7109375" style="6" customWidth="1"/>
    <col min="11273" max="11273" width="15.28515625" style="6" customWidth="1"/>
    <col min="11274" max="11274" width="30.7109375" style="6" customWidth="1"/>
    <col min="11275" max="11275" width="40.42578125" style="6" customWidth="1"/>
    <col min="11276" max="11520" width="11.42578125" style="6"/>
    <col min="11521" max="11521" width="8.7109375" style="6" customWidth="1"/>
    <col min="11522" max="11522" width="45.7109375" style="6" customWidth="1"/>
    <col min="11523" max="11523" width="15.7109375" style="6" customWidth="1"/>
    <col min="11524" max="11525" width="17.7109375" style="6" customWidth="1"/>
    <col min="11526" max="11526" width="15.28515625" style="6" customWidth="1"/>
    <col min="11527" max="11527" width="35.7109375" style="6" customWidth="1"/>
    <col min="11528" max="11528" width="17.7109375" style="6" customWidth="1"/>
    <col min="11529" max="11529" width="15.28515625" style="6" customWidth="1"/>
    <col min="11530" max="11530" width="30.7109375" style="6" customWidth="1"/>
    <col min="11531" max="11531" width="40.42578125" style="6" customWidth="1"/>
    <col min="11532" max="11776" width="11.42578125" style="6"/>
    <col min="11777" max="11777" width="8.7109375" style="6" customWidth="1"/>
    <col min="11778" max="11778" width="45.7109375" style="6" customWidth="1"/>
    <col min="11779" max="11779" width="15.7109375" style="6" customWidth="1"/>
    <col min="11780" max="11781" width="17.7109375" style="6" customWidth="1"/>
    <col min="11782" max="11782" width="15.28515625" style="6" customWidth="1"/>
    <col min="11783" max="11783" width="35.7109375" style="6" customWidth="1"/>
    <col min="11784" max="11784" width="17.7109375" style="6" customWidth="1"/>
    <col min="11785" max="11785" width="15.28515625" style="6" customWidth="1"/>
    <col min="11786" max="11786" width="30.7109375" style="6" customWidth="1"/>
    <col min="11787" max="11787" width="40.42578125" style="6" customWidth="1"/>
    <col min="11788" max="12032" width="11.42578125" style="6"/>
    <col min="12033" max="12033" width="8.7109375" style="6" customWidth="1"/>
    <col min="12034" max="12034" width="45.7109375" style="6" customWidth="1"/>
    <col min="12035" max="12035" width="15.7109375" style="6" customWidth="1"/>
    <col min="12036" max="12037" width="17.7109375" style="6" customWidth="1"/>
    <col min="12038" max="12038" width="15.28515625" style="6" customWidth="1"/>
    <col min="12039" max="12039" width="35.7109375" style="6" customWidth="1"/>
    <col min="12040" max="12040" width="17.7109375" style="6" customWidth="1"/>
    <col min="12041" max="12041" width="15.28515625" style="6" customWidth="1"/>
    <col min="12042" max="12042" width="30.7109375" style="6" customWidth="1"/>
    <col min="12043" max="12043" width="40.42578125" style="6" customWidth="1"/>
    <col min="12044" max="12288" width="11.42578125" style="6"/>
    <col min="12289" max="12289" width="8.7109375" style="6" customWidth="1"/>
    <col min="12290" max="12290" width="45.7109375" style="6" customWidth="1"/>
    <col min="12291" max="12291" width="15.7109375" style="6" customWidth="1"/>
    <col min="12292" max="12293" width="17.7109375" style="6" customWidth="1"/>
    <col min="12294" max="12294" width="15.28515625" style="6" customWidth="1"/>
    <col min="12295" max="12295" width="35.7109375" style="6" customWidth="1"/>
    <col min="12296" max="12296" width="17.7109375" style="6" customWidth="1"/>
    <col min="12297" max="12297" width="15.28515625" style="6" customWidth="1"/>
    <col min="12298" max="12298" width="30.7109375" style="6" customWidth="1"/>
    <col min="12299" max="12299" width="40.42578125" style="6" customWidth="1"/>
    <col min="12300" max="12544" width="11.42578125" style="6"/>
    <col min="12545" max="12545" width="8.7109375" style="6" customWidth="1"/>
    <col min="12546" max="12546" width="45.7109375" style="6" customWidth="1"/>
    <col min="12547" max="12547" width="15.7109375" style="6" customWidth="1"/>
    <col min="12548" max="12549" width="17.7109375" style="6" customWidth="1"/>
    <col min="12550" max="12550" width="15.28515625" style="6" customWidth="1"/>
    <col min="12551" max="12551" width="35.7109375" style="6" customWidth="1"/>
    <col min="12552" max="12552" width="17.7109375" style="6" customWidth="1"/>
    <col min="12553" max="12553" width="15.28515625" style="6" customWidth="1"/>
    <col min="12554" max="12554" width="30.7109375" style="6" customWidth="1"/>
    <col min="12555" max="12555" width="40.42578125" style="6" customWidth="1"/>
    <col min="12556" max="12800" width="11.42578125" style="6"/>
    <col min="12801" max="12801" width="8.7109375" style="6" customWidth="1"/>
    <col min="12802" max="12802" width="45.7109375" style="6" customWidth="1"/>
    <col min="12803" max="12803" width="15.7109375" style="6" customWidth="1"/>
    <col min="12804" max="12805" width="17.7109375" style="6" customWidth="1"/>
    <col min="12806" max="12806" width="15.28515625" style="6" customWidth="1"/>
    <col min="12807" max="12807" width="35.7109375" style="6" customWidth="1"/>
    <col min="12808" max="12808" width="17.7109375" style="6" customWidth="1"/>
    <col min="12809" max="12809" width="15.28515625" style="6" customWidth="1"/>
    <col min="12810" max="12810" width="30.7109375" style="6" customWidth="1"/>
    <col min="12811" max="12811" width="40.42578125" style="6" customWidth="1"/>
    <col min="12812" max="13056" width="11.42578125" style="6"/>
    <col min="13057" max="13057" width="8.7109375" style="6" customWidth="1"/>
    <col min="13058" max="13058" width="45.7109375" style="6" customWidth="1"/>
    <col min="13059" max="13059" width="15.7109375" style="6" customWidth="1"/>
    <col min="13060" max="13061" width="17.7109375" style="6" customWidth="1"/>
    <col min="13062" max="13062" width="15.28515625" style="6" customWidth="1"/>
    <col min="13063" max="13063" width="35.7109375" style="6" customWidth="1"/>
    <col min="13064" max="13064" width="17.7109375" style="6" customWidth="1"/>
    <col min="13065" max="13065" width="15.28515625" style="6" customWidth="1"/>
    <col min="13066" max="13066" width="30.7109375" style="6" customWidth="1"/>
    <col min="13067" max="13067" width="40.42578125" style="6" customWidth="1"/>
    <col min="13068" max="13312" width="11.42578125" style="6"/>
    <col min="13313" max="13313" width="8.7109375" style="6" customWidth="1"/>
    <col min="13314" max="13314" width="45.7109375" style="6" customWidth="1"/>
    <col min="13315" max="13315" width="15.7109375" style="6" customWidth="1"/>
    <col min="13316" max="13317" width="17.7109375" style="6" customWidth="1"/>
    <col min="13318" max="13318" width="15.28515625" style="6" customWidth="1"/>
    <col min="13319" max="13319" width="35.7109375" style="6" customWidth="1"/>
    <col min="13320" max="13320" width="17.7109375" style="6" customWidth="1"/>
    <col min="13321" max="13321" width="15.28515625" style="6" customWidth="1"/>
    <col min="13322" max="13322" width="30.7109375" style="6" customWidth="1"/>
    <col min="13323" max="13323" width="40.42578125" style="6" customWidth="1"/>
    <col min="13324" max="13568" width="11.42578125" style="6"/>
    <col min="13569" max="13569" width="8.7109375" style="6" customWidth="1"/>
    <col min="13570" max="13570" width="45.7109375" style="6" customWidth="1"/>
    <col min="13571" max="13571" width="15.7109375" style="6" customWidth="1"/>
    <col min="13572" max="13573" width="17.7109375" style="6" customWidth="1"/>
    <col min="13574" max="13574" width="15.28515625" style="6" customWidth="1"/>
    <col min="13575" max="13575" width="35.7109375" style="6" customWidth="1"/>
    <col min="13576" max="13576" width="17.7109375" style="6" customWidth="1"/>
    <col min="13577" max="13577" width="15.28515625" style="6" customWidth="1"/>
    <col min="13578" max="13578" width="30.7109375" style="6" customWidth="1"/>
    <col min="13579" max="13579" width="40.42578125" style="6" customWidth="1"/>
    <col min="13580" max="13824" width="11.42578125" style="6"/>
    <col min="13825" max="13825" width="8.7109375" style="6" customWidth="1"/>
    <col min="13826" max="13826" width="45.7109375" style="6" customWidth="1"/>
    <col min="13827" max="13827" width="15.7109375" style="6" customWidth="1"/>
    <col min="13828" max="13829" width="17.7109375" style="6" customWidth="1"/>
    <col min="13830" max="13830" width="15.28515625" style="6" customWidth="1"/>
    <col min="13831" max="13831" width="35.7109375" style="6" customWidth="1"/>
    <col min="13832" max="13832" width="17.7109375" style="6" customWidth="1"/>
    <col min="13833" max="13833" width="15.28515625" style="6" customWidth="1"/>
    <col min="13834" max="13834" width="30.7109375" style="6" customWidth="1"/>
    <col min="13835" max="13835" width="40.42578125" style="6" customWidth="1"/>
    <col min="13836" max="14080" width="11.42578125" style="6"/>
    <col min="14081" max="14081" width="8.7109375" style="6" customWidth="1"/>
    <col min="14082" max="14082" width="45.7109375" style="6" customWidth="1"/>
    <col min="14083" max="14083" width="15.7109375" style="6" customWidth="1"/>
    <col min="14084" max="14085" width="17.7109375" style="6" customWidth="1"/>
    <col min="14086" max="14086" width="15.28515625" style="6" customWidth="1"/>
    <col min="14087" max="14087" width="35.7109375" style="6" customWidth="1"/>
    <col min="14088" max="14088" width="17.7109375" style="6" customWidth="1"/>
    <col min="14089" max="14089" width="15.28515625" style="6" customWidth="1"/>
    <col min="14090" max="14090" width="30.7109375" style="6" customWidth="1"/>
    <col min="14091" max="14091" width="40.42578125" style="6" customWidth="1"/>
    <col min="14092" max="14336" width="11.42578125" style="6"/>
    <col min="14337" max="14337" width="8.7109375" style="6" customWidth="1"/>
    <col min="14338" max="14338" width="45.7109375" style="6" customWidth="1"/>
    <col min="14339" max="14339" width="15.7109375" style="6" customWidth="1"/>
    <col min="14340" max="14341" width="17.7109375" style="6" customWidth="1"/>
    <col min="14342" max="14342" width="15.28515625" style="6" customWidth="1"/>
    <col min="14343" max="14343" width="35.7109375" style="6" customWidth="1"/>
    <col min="14344" max="14344" width="17.7109375" style="6" customWidth="1"/>
    <col min="14345" max="14345" width="15.28515625" style="6" customWidth="1"/>
    <col min="14346" max="14346" width="30.7109375" style="6" customWidth="1"/>
    <col min="14347" max="14347" width="40.42578125" style="6" customWidth="1"/>
    <col min="14348" max="14592" width="11.42578125" style="6"/>
    <col min="14593" max="14593" width="8.7109375" style="6" customWidth="1"/>
    <col min="14594" max="14594" width="45.7109375" style="6" customWidth="1"/>
    <col min="14595" max="14595" width="15.7109375" style="6" customWidth="1"/>
    <col min="14596" max="14597" width="17.7109375" style="6" customWidth="1"/>
    <col min="14598" max="14598" width="15.28515625" style="6" customWidth="1"/>
    <col min="14599" max="14599" width="35.7109375" style="6" customWidth="1"/>
    <col min="14600" max="14600" width="17.7109375" style="6" customWidth="1"/>
    <col min="14601" max="14601" width="15.28515625" style="6" customWidth="1"/>
    <col min="14602" max="14602" width="30.7109375" style="6" customWidth="1"/>
    <col min="14603" max="14603" width="40.42578125" style="6" customWidth="1"/>
    <col min="14604" max="14848" width="11.42578125" style="6"/>
    <col min="14849" max="14849" width="8.7109375" style="6" customWidth="1"/>
    <col min="14850" max="14850" width="45.7109375" style="6" customWidth="1"/>
    <col min="14851" max="14851" width="15.7109375" style="6" customWidth="1"/>
    <col min="14852" max="14853" width="17.7109375" style="6" customWidth="1"/>
    <col min="14854" max="14854" width="15.28515625" style="6" customWidth="1"/>
    <col min="14855" max="14855" width="35.7109375" style="6" customWidth="1"/>
    <col min="14856" max="14856" width="17.7109375" style="6" customWidth="1"/>
    <col min="14857" max="14857" width="15.28515625" style="6" customWidth="1"/>
    <col min="14858" max="14858" width="30.7109375" style="6" customWidth="1"/>
    <col min="14859" max="14859" width="40.42578125" style="6" customWidth="1"/>
    <col min="14860" max="15104" width="11.42578125" style="6"/>
    <col min="15105" max="15105" width="8.7109375" style="6" customWidth="1"/>
    <col min="15106" max="15106" width="45.7109375" style="6" customWidth="1"/>
    <col min="15107" max="15107" width="15.7109375" style="6" customWidth="1"/>
    <col min="15108" max="15109" width="17.7109375" style="6" customWidth="1"/>
    <col min="15110" max="15110" width="15.28515625" style="6" customWidth="1"/>
    <col min="15111" max="15111" width="35.7109375" style="6" customWidth="1"/>
    <col min="15112" max="15112" width="17.7109375" style="6" customWidth="1"/>
    <col min="15113" max="15113" width="15.28515625" style="6" customWidth="1"/>
    <col min="15114" max="15114" width="30.7109375" style="6" customWidth="1"/>
    <col min="15115" max="15115" width="40.42578125" style="6" customWidth="1"/>
    <col min="15116" max="15360" width="11.42578125" style="6"/>
    <col min="15361" max="15361" width="8.7109375" style="6" customWidth="1"/>
    <col min="15362" max="15362" width="45.7109375" style="6" customWidth="1"/>
    <col min="15363" max="15363" width="15.7109375" style="6" customWidth="1"/>
    <col min="15364" max="15365" width="17.7109375" style="6" customWidth="1"/>
    <col min="15366" max="15366" width="15.28515625" style="6" customWidth="1"/>
    <col min="15367" max="15367" width="35.7109375" style="6" customWidth="1"/>
    <col min="15368" max="15368" width="17.7109375" style="6" customWidth="1"/>
    <col min="15369" max="15369" width="15.28515625" style="6" customWidth="1"/>
    <col min="15370" max="15370" width="30.7109375" style="6" customWidth="1"/>
    <col min="15371" max="15371" width="40.42578125" style="6" customWidth="1"/>
    <col min="15372" max="15616" width="11.42578125" style="6"/>
    <col min="15617" max="15617" width="8.7109375" style="6" customWidth="1"/>
    <col min="15618" max="15618" width="45.7109375" style="6" customWidth="1"/>
    <col min="15619" max="15619" width="15.7109375" style="6" customWidth="1"/>
    <col min="15620" max="15621" width="17.7109375" style="6" customWidth="1"/>
    <col min="15622" max="15622" width="15.28515625" style="6" customWidth="1"/>
    <col min="15623" max="15623" width="35.7109375" style="6" customWidth="1"/>
    <col min="15624" max="15624" width="17.7109375" style="6" customWidth="1"/>
    <col min="15625" max="15625" width="15.28515625" style="6" customWidth="1"/>
    <col min="15626" max="15626" width="30.7109375" style="6" customWidth="1"/>
    <col min="15627" max="15627" width="40.42578125" style="6" customWidth="1"/>
    <col min="15628" max="15872" width="11.42578125" style="6"/>
    <col min="15873" max="15873" width="8.7109375" style="6" customWidth="1"/>
    <col min="15874" max="15874" width="45.7109375" style="6" customWidth="1"/>
    <col min="15875" max="15875" width="15.7109375" style="6" customWidth="1"/>
    <col min="15876" max="15877" width="17.7109375" style="6" customWidth="1"/>
    <col min="15878" max="15878" width="15.28515625" style="6" customWidth="1"/>
    <col min="15879" max="15879" width="35.7109375" style="6" customWidth="1"/>
    <col min="15880" max="15880" width="17.7109375" style="6" customWidth="1"/>
    <col min="15881" max="15881" width="15.28515625" style="6" customWidth="1"/>
    <col min="15882" max="15882" width="30.7109375" style="6" customWidth="1"/>
    <col min="15883" max="15883" width="40.42578125" style="6" customWidth="1"/>
    <col min="15884" max="16128" width="11.42578125" style="6"/>
    <col min="16129" max="16129" width="8.7109375" style="6" customWidth="1"/>
    <col min="16130" max="16130" width="45.7109375" style="6" customWidth="1"/>
    <col min="16131" max="16131" width="15.7109375" style="6" customWidth="1"/>
    <col min="16132" max="16133" width="17.7109375" style="6" customWidth="1"/>
    <col min="16134" max="16134" width="15.28515625" style="6" customWidth="1"/>
    <col min="16135" max="16135" width="35.7109375" style="6" customWidth="1"/>
    <col min="16136" max="16136" width="17.7109375" style="6" customWidth="1"/>
    <col min="16137" max="16137" width="15.28515625" style="6" customWidth="1"/>
    <col min="16138" max="16138" width="30.7109375" style="6" customWidth="1"/>
    <col min="16139" max="16139" width="40.42578125" style="6" customWidth="1"/>
    <col min="16140" max="16384" width="11.42578125" style="6"/>
  </cols>
  <sheetData>
    <row r="1" spans="1:10" ht="18.75" x14ac:dyDescent="0.25">
      <c r="A1" s="1369"/>
      <c r="B1" s="1370"/>
      <c r="C1" s="1370"/>
      <c r="D1" s="1371"/>
      <c r="E1" s="1371"/>
      <c r="F1" s="1371"/>
      <c r="G1" s="1372"/>
      <c r="H1" s="1371"/>
      <c r="I1" s="1371"/>
      <c r="J1" s="1373" t="s">
        <v>2221</v>
      </c>
    </row>
    <row r="2" spans="1:10" ht="18.75" x14ac:dyDescent="0.25">
      <c r="A2" s="2400" t="s">
        <v>1459</v>
      </c>
      <c r="B2" s="2400"/>
      <c r="C2" s="2400"/>
      <c r="D2" s="2400"/>
      <c r="E2" s="2400"/>
      <c r="F2" s="2400"/>
      <c r="G2" s="2400"/>
      <c r="H2" s="2400"/>
      <c r="I2" s="2400"/>
      <c r="J2" s="2400"/>
    </row>
    <row r="3" spans="1:10" ht="18.75" x14ac:dyDescent="0.25">
      <c r="A3" s="2400" t="s">
        <v>88</v>
      </c>
      <c r="B3" s="2400"/>
      <c r="C3" s="2400"/>
      <c r="D3" s="2400"/>
      <c r="E3" s="2400"/>
      <c r="F3" s="2400"/>
      <c r="G3" s="2400"/>
      <c r="H3" s="2400"/>
      <c r="I3" s="2400"/>
      <c r="J3" s="2400"/>
    </row>
    <row r="4" spans="1:10" ht="18.75" x14ac:dyDescent="0.25">
      <c r="A4" s="2318" t="s">
        <v>30</v>
      </c>
      <c r="B4" s="2318"/>
      <c r="C4" s="2318"/>
      <c r="D4" s="2401"/>
      <c r="E4" s="2401"/>
      <c r="F4" s="2401"/>
      <c r="G4" s="2401"/>
      <c r="H4" s="2401"/>
      <c r="I4" s="2401"/>
      <c r="J4" s="2401"/>
    </row>
    <row r="5" spans="1:10" ht="18.75" x14ac:dyDescent="0.25">
      <c r="A5" s="2402" t="s">
        <v>1250</v>
      </c>
      <c r="B5" s="2402"/>
      <c r="C5" s="2402"/>
      <c r="D5" s="2402"/>
      <c r="E5" s="2402"/>
      <c r="F5" s="2402"/>
      <c r="G5" s="2402"/>
      <c r="H5" s="2402"/>
      <c r="I5" s="2402"/>
      <c r="J5" s="2402"/>
    </row>
    <row r="6" spans="1:10" ht="18.75" x14ac:dyDescent="0.25">
      <c r="A6" s="2403"/>
      <c r="B6" s="2401"/>
      <c r="C6" s="2401"/>
      <c r="D6" s="2401"/>
      <c r="E6" s="2401"/>
      <c r="F6" s="2401"/>
      <c r="G6" s="2401"/>
      <c r="H6" s="2401"/>
      <c r="I6" s="2401"/>
      <c r="J6" s="2401"/>
    </row>
    <row r="7" spans="1:10" ht="137.25" customHeight="1" x14ac:dyDescent="0.25">
      <c r="A7" s="1218" t="s">
        <v>1</v>
      </c>
      <c r="B7" s="1223" t="s">
        <v>2</v>
      </c>
      <c r="C7" s="1223" t="s">
        <v>3</v>
      </c>
      <c r="D7" s="608" t="s">
        <v>706</v>
      </c>
      <c r="E7" s="609" t="s">
        <v>1256</v>
      </c>
      <c r="F7" s="609" t="s">
        <v>4</v>
      </c>
      <c r="G7" s="1223" t="s">
        <v>5</v>
      </c>
      <c r="H7" s="1223" t="s">
        <v>1257</v>
      </c>
      <c r="I7" s="1223" t="s">
        <v>6</v>
      </c>
      <c r="J7" s="1223" t="s">
        <v>7</v>
      </c>
    </row>
    <row r="8" spans="1:10" ht="18" customHeight="1" x14ac:dyDescent="0.25">
      <c r="A8" s="1374" t="s">
        <v>8</v>
      </c>
      <c r="B8" s="1375">
        <v>2</v>
      </c>
      <c r="C8" s="1375">
        <v>3</v>
      </c>
      <c r="D8" s="1375">
        <v>4</v>
      </c>
      <c r="E8" s="1375">
        <v>5</v>
      </c>
      <c r="F8" s="1376">
        <v>6</v>
      </c>
      <c r="G8" s="1375">
        <v>7</v>
      </c>
      <c r="H8" s="1376">
        <v>8</v>
      </c>
      <c r="I8" s="1376">
        <v>9</v>
      </c>
      <c r="J8" s="1375">
        <v>10</v>
      </c>
    </row>
    <row r="9" spans="1:10" ht="18.75" x14ac:dyDescent="0.25">
      <c r="A9" s="2397" t="s">
        <v>31</v>
      </c>
      <c r="B9" s="2397"/>
      <c r="C9" s="2397"/>
      <c r="D9" s="2397"/>
      <c r="E9" s="2397"/>
      <c r="F9" s="2397"/>
      <c r="G9" s="2397"/>
      <c r="H9" s="2397"/>
      <c r="I9" s="2397"/>
      <c r="J9" s="2397"/>
    </row>
    <row r="10" spans="1:10" s="8" customFormat="1" ht="22.5" customHeight="1" x14ac:dyDescent="0.3">
      <c r="A10" s="2389" t="s">
        <v>10</v>
      </c>
      <c r="B10" s="2359" t="s">
        <v>854</v>
      </c>
      <c r="C10" s="1377" t="s">
        <v>18</v>
      </c>
      <c r="D10" s="1378">
        <f>D11</f>
        <v>21392.75</v>
      </c>
      <c r="E10" s="1378">
        <f>E11</f>
        <v>20396.199999999997</v>
      </c>
      <c r="F10" s="1379">
        <f>E10/D10*100</f>
        <v>95.34164611842796</v>
      </c>
      <c r="G10" s="2392"/>
      <c r="H10" s="1380">
        <f>H11</f>
        <v>20396.199999999997</v>
      </c>
      <c r="I10" s="1379">
        <f>H10/D10*100</f>
        <v>95.34164611842796</v>
      </c>
      <c r="J10" s="2392"/>
    </row>
    <row r="11" spans="1:10" s="8" customFormat="1" ht="125.25" customHeight="1" x14ac:dyDescent="0.3">
      <c r="A11" s="2390"/>
      <c r="B11" s="2360"/>
      <c r="C11" s="1377" t="s">
        <v>23</v>
      </c>
      <c r="D11" s="1378">
        <f>D12+D15+D16</f>
        <v>21392.75</v>
      </c>
      <c r="E11" s="1378">
        <f>E12+E15+E16</f>
        <v>20396.199999999997</v>
      </c>
      <c r="F11" s="1379">
        <f>E11/D11*100</f>
        <v>95.34164611842796</v>
      </c>
      <c r="G11" s="2394"/>
      <c r="H11" s="1380">
        <f>H12+H15+H16</f>
        <v>20396.199999999997</v>
      </c>
      <c r="I11" s="1379">
        <f>H11/D11*100</f>
        <v>95.34164611842796</v>
      </c>
      <c r="J11" s="2394"/>
    </row>
    <row r="12" spans="1:10" s="8" customFormat="1" ht="91.5" customHeight="1" x14ac:dyDescent="0.3">
      <c r="A12" s="1381" t="s">
        <v>12</v>
      </c>
      <c r="B12" s="1382" t="s">
        <v>855</v>
      </c>
      <c r="C12" s="1383" t="s">
        <v>23</v>
      </c>
      <c r="D12" s="1384">
        <f>D13+D14</f>
        <v>12798.25</v>
      </c>
      <c r="E12" s="1384">
        <f>E13+E14</f>
        <v>12039.48</v>
      </c>
      <c r="F12" s="1385">
        <f>E12/D12*100</f>
        <v>94.071298810384235</v>
      </c>
      <c r="G12" s="1386" t="s">
        <v>1217</v>
      </c>
      <c r="H12" s="1387">
        <f>H13+H14</f>
        <v>12039.48</v>
      </c>
      <c r="I12" s="1385">
        <f>H12/D12*100</f>
        <v>94.071298810384235</v>
      </c>
      <c r="J12" s="1388"/>
    </row>
    <row r="13" spans="1:10" s="8" customFormat="1" ht="131.25" x14ac:dyDescent="0.3">
      <c r="A13" s="1389" t="s">
        <v>92</v>
      </c>
      <c r="B13" s="1383" t="s">
        <v>94</v>
      </c>
      <c r="C13" s="1383" t="s">
        <v>23</v>
      </c>
      <c r="D13" s="1384">
        <v>10</v>
      </c>
      <c r="E13" s="1384">
        <v>10</v>
      </c>
      <c r="F13" s="1385">
        <f>E13/D13*100</f>
        <v>100</v>
      </c>
      <c r="G13" s="1386" t="s">
        <v>1460</v>
      </c>
      <c r="H13" s="1387">
        <v>10</v>
      </c>
      <c r="I13" s="1385">
        <f t="shared" ref="I13:I14" si="0">H13/D13*100</f>
        <v>100</v>
      </c>
      <c r="J13" s="1390"/>
    </row>
    <row r="14" spans="1:10" s="8" customFormat="1" ht="132.75" customHeight="1" x14ac:dyDescent="0.3">
      <c r="A14" s="1389" t="s">
        <v>93</v>
      </c>
      <c r="B14" s="1383" t="s">
        <v>856</v>
      </c>
      <c r="C14" s="1383" t="s">
        <v>23</v>
      </c>
      <c r="D14" s="1384">
        <v>12788.25</v>
      </c>
      <c r="E14" s="1384">
        <v>12029.48</v>
      </c>
      <c r="F14" s="1385">
        <f>E14/D14*100</f>
        <v>94.066662756827554</v>
      </c>
      <c r="G14" s="1386" t="s">
        <v>1461</v>
      </c>
      <c r="H14" s="1387">
        <v>12029.48</v>
      </c>
      <c r="I14" s="1385">
        <f t="shared" si="0"/>
        <v>94.066662756827554</v>
      </c>
      <c r="J14" s="1386" t="s">
        <v>2570</v>
      </c>
    </row>
    <row r="15" spans="1:10" s="8" customFormat="1" ht="91.5" customHeight="1" x14ac:dyDescent="0.3">
      <c r="A15" s="1389" t="s">
        <v>13</v>
      </c>
      <c r="B15" s="1383" t="s">
        <v>857</v>
      </c>
      <c r="C15" s="1383" t="s">
        <v>23</v>
      </c>
      <c r="D15" s="1384">
        <v>0</v>
      </c>
      <c r="E15" s="1384">
        <v>0</v>
      </c>
      <c r="F15" s="1385">
        <v>0</v>
      </c>
      <c r="G15" s="1386"/>
      <c r="H15" s="1387">
        <v>0</v>
      </c>
      <c r="I15" s="1385">
        <v>0</v>
      </c>
      <c r="J15" s="1386" t="s">
        <v>1124</v>
      </c>
    </row>
    <row r="16" spans="1:10" s="8" customFormat="1" ht="133.5" customHeight="1" x14ac:dyDescent="0.3">
      <c r="A16" s="1389" t="s">
        <v>51</v>
      </c>
      <c r="B16" s="1383" t="s">
        <v>858</v>
      </c>
      <c r="C16" s="1383" t="s">
        <v>23</v>
      </c>
      <c r="D16" s="1384">
        <v>8594.5</v>
      </c>
      <c r="E16" s="1384">
        <v>8356.7199999999993</v>
      </c>
      <c r="F16" s="1385">
        <f>E16/D16*100</f>
        <v>97.23334690790621</v>
      </c>
      <c r="G16" s="1386" t="s">
        <v>1462</v>
      </c>
      <c r="H16" s="1387">
        <v>8356.7199999999993</v>
      </c>
      <c r="I16" s="1385">
        <f>H16/D16*100</f>
        <v>97.23334690790621</v>
      </c>
      <c r="J16" s="1390"/>
    </row>
    <row r="17" spans="1:10" s="8" customFormat="1" ht="21.75" customHeight="1" x14ac:dyDescent="0.3">
      <c r="A17" s="2343" t="s">
        <v>14</v>
      </c>
      <c r="B17" s="2398" t="s">
        <v>859</v>
      </c>
      <c r="C17" s="1377" t="s">
        <v>860</v>
      </c>
      <c r="D17" s="1378">
        <f>D18+D19+D20</f>
        <v>0</v>
      </c>
      <c r="E17" s="1378">
        <f>E18+E19+E20</f>
        <v>0</v>
      </c>
      <c r="F17" s="1379">
        <v>0</v>
      </c>
      <c r="G17" s="2369"/>
      <c r="H17" s="1380">
        <f>H18+H19+H20</f>
        <v>0</v>
      </c>
      <c r="I17" s="1379">
        <v>0</v>
      </c>
      <c r="J17" s="2399"/>
    </row>
    <row r="18" spans="1:10" s="8" customFormat="1" ht="72.75" customHeight="1" x14ac:dyDescent="0.3">
      <c r="A18" s="2343"/>
      <c r="B18" s="2398"/>
      <c r="C18" s="1377" t="s">
        <v>22</v>
      </c>
      <c r="D18" s="1378">
        <f t="shared" ref="D18:E20" si="1">D22</f>
        <v>0</v>
      </c>
      <c r="E18" s="1378">
        <f t="shared" si="1"/>
        <v>0</v>
      </c>
      <c r="F18" s="1379">
        <v>0</v>
      </c>
      <c r="G18" s="2370"/>
      <c r="H18" s="1380">
        <f>H22</f>
        <v>0</v>
      </c>
      <c r="I18" s="1379">
        <v>0</v>
      </c>
      <c r="J18" s="2393"/>
    </row>
    <row r="19" spans="1:10" s="8" customFormat="1" ht="72.75" customHeight="1" x14ac:dyDescent="0.3">
      <c r="A19" s="2343"/>
      <c r="B19" s="2398"/>
      <c r="C19" s="1377" t="s">
        <v>19</v>
      </c>
      <c r="D19" s="1378">
        <f t="shared" si="1"/>
        <v>0</v>
      </c>
      <c r="E19" s="1378">
        <f t="shared" si="1"/>
        <v>0</v>
      </c>
      <c r="F19" s="1379">
        <v>0</v>
      </c>
      <c r="G19" s="2370"/>
      <c r="H19" s="1380">
        <f>H23</f>
        <v>0</v>
      </c>
      <c r="I19" s="1379">
        <v>0</v>
      </c>
      <c r="J19" s="2393"/>
    </row>
    <row r="20" spans="1:10" s="8" customFormat="1" ht="92.25" customHeight="1" x14ac:dyDescent="0.3">
      <c r="A20" s="2343"/>
      <c r="B20" s="2398"/>
      <c r="C20" s="1377" t="s">
        <v>23</v>
      </c>
      <c r="D20" s="1378">
        <f t="shared" si="1"/>
        <v>0</v>
      </c>
      <c r="E20" s="1378">
        <f t="shared" si="1"/>
        <v>0</v>
      </c>
      <c r="F20" s="1379">
        <v>0</v>
      </c>
      <c r="G20" s="2396"/>
      <c r="H20" s="1380">
        <f>H24</f>
        <v>0</v>
      </c>
      <c r="I20" s="1379">
        <v>0</v>
      </c>
      <c r="J20" s="2394"/>
    </row>
    <row r="21" spans="1:10" s="8" customFormat="1" ht="21.75" customHeight="1" x14ac:dyDescent="0.3">
      <c r="A21" s="2378" t="s">
        <v>78</v>
      </c>
      <c r="B21" s="2379" t="s">
        <v>861</v>
      </c>
      <c r="C21" s="1383" t="s">
        <v>860</v>
      </c>
      <c r="D21" s="1384">
        <f>D22+D23+D24</f>
        <v>0</v>
      </c>
      <c r="E21" s="1384">
        <f>E22+E23+E24</f>
        <v>0</v>
      </c>
      <c r="F21" s="1385">
        <v>0</v>
      </c>
      <c r="G21" s="2395"/>
      <c r="H21" s="1387">
        <f>H22+H23+H24</f>
        <v>0</v>
      </c>
      <c r="I21" s="1385">
        <v>0</v>
      </c>
      <c r="J21" s="2369" t="s">
        <v>1463</v>
      </c>
    </row>
    <row r="22" spans="1:10" s="8" customFormat="1" ht="73.5" customHeight="1" x14ac:dyDescent="0.3">
      <c r="A22" s="2378"/>
      <c r="B22" s="2379"/>
      <c r="C22" s="1383" t="s">
        <v>22</v>
      </c>
      <c r="D22" s="1391">
        <v>0</v>
      </c>
      <c r="E22" s="1384">
        <v>0</v>
      </c>
      <c r="F22" s="1385">
        <v>0</v>
      </c>
      <c r="G22" s="2395"/>
      <c r="H22" s="1387">
        <v>0</v>
      </c>
      <c r="I22" s="1385">
        <v>0</v>
      </c>
      <c r="J22" s="2370"/>
    </row>
    <row r="23" spans="1:10" s="8" customFormat="1" ht="73.5" customHeight="1" x14ac:dyDescent="0.3">
      <c r="A23" s="2378"/>
      <c r="B23" s="2379"/>
      <c r="C23" s="1383" t="s">
        <v>19</v>
      </c>
      <c r="D23" s="1391">
        <v>0</v>
      </c>
      <c r="E23" s="1384">
        <v>0</v>
      </c>
      <c r="F23" s="1385">
        <v>0</v>
      </c>
      <c r="G23" s="2395"/>
      <c r="H23" s="1387">
        <v>0</v>
      </c>
      <c r="I23" s="1385">
        <v>0</v>
      </c>
      <c r="J23" s="2370"/>
    </row>
    <row r="24" spans="1:10" s="8" customFormat="1" ht="92.25" customHeight="1" x14ac:dyDescent="0.3">
      <c r="A24" s="2378"/>
      <c r="B24" s="2379"/>
      <c r="C24" s="1383" t="s">
        <v>23</v>
      </c>
      <c r="D24" s="1384">
        <v>0</v>
      </c>
      <c r="E24" s="1384">
        <v>0</v>
      </c>
      <c r="F24" s="1385">
        <v>0</v>
      </c>
      <c r="G24" s="2395"/>
      <c r="H24" s="1387">
        <v>0</v>
      </c>
      <c r="I24" s="1385">
        <v>0</v>
      </c>
      <c r="J24" s="2396"/>
    </row>
    <row r="25" spans="1:10" ht="17.25" customHeight="1" x14ac:dyDescent="0.25">
      <c r="A25" s="2330"/>
      <c r="B25" s="2359" t="s">
        <v>48</v>
      </c>
      <c r="C25" s="1377" t="s">
        <v>860</v>
      </c>
      <c r="D25" s="1380">
        <f>D26+D27+D28</f>
        <v>21392.75</v>
      </c>
      <c r="E25" s="1380">
        <f>E26+E27+E28</f>
        <v>20396.199999999997</v>
      </c>
      <c r="F25" s="1379">
        <f>E25/D25*100</f>
        <v>95.34164611842796</v>
      </c>
      <c r="G25" s="2382"/>
      <c r="H25" s="1380">
        <f>H26+H27+H28</f>
        <v>20396.199999999997</v>
      </c>
      <c r="I25" s="1379">
        <f>H25/D25*100</f>
        <v>95.34164611842796</v>
      </c>
      <c r="J25" s="2382"/>
    </row>
    <row r="26" spans="1:10" ht="72" customHeight="1" x14ac:dyDescent="0.25">
      <c r="A26" s="2381"/>
      <c r="B26" s="2360"/>
      <c r="C26" s="1377" t="s">
        <v>22</v>
      </c>
      <c r="D26" s="1380">
        <f>D18</f>
        <v>0</v>
      </c>
      <c r="E26" s="1380">
        <f>E18</f>
        <v>0</v>
      </c>
      <c r="F26" s="1379">
        <v>0</v>
      </c>
      <c r="G26" s="2383"/>
      <c r="H26" s="1380">
        <f>H18</f>
        <v>0</v>
      </c>
      <c r="I26" s="1379">
        <v>0</v>
      </c>
      <c r="J26" s="2383"/>
    </row>
    <row r="27" spans="1:10" ht="72.75" customHeight="1" x14ac:dyDescent="0.25">
      <c r="A27" s="2381"/>
      <c r="B27" s="2360"/>
      <c r="C27" s="1377" t="s">
        <v>19</v>
      </c>
      <c r="D27" s="1380">
        <f>D19</f>
        <v>0</v>
      </c>
      <c r="E27" s="1380">
        <f>E19</f>
        <v>0</v>
      </c>
      <c r="F27" s="1379">
        <v>0</v>
      </c>
      <c r="G27" s="2383"/>
      <c r="H27" s="1380">
        <f>H19</f>
        <v>0</v>
      </c>
      <c r="I27" s="1379">
        <v>0</v>
      </c>
      <c r="J27" s="2383"/>
    </row>
    <row r="28" spans="1:10" ht="94.5" customHeight="1" x14ac:dyDescent="0.25">
      <c r="A28" s="2331"/>
      <c r="B28" s="2361"/>
      <c r="C28" s="1377" t="s">
        <v>23</v>
      </c>
      <c r="D28" s="1380">
        <f>D11+D20</f>
        <v>21392.75</v>
      </c>
      <c r="E28" s="1380">
        <f>E11+E20</f>
        <v>20396.199999999997</v>
      </c>
      <c r="F28" s="1379">
        <f t="shared" ref="F28" si="2">E28/D28*100</f>
        <v>95.34164611842796</v>
      </c>
      <c r="G28" s="2384"/>
      <c r="H28" s="1380">
        <f>H11+H20</f>
        <v>20396.199999999997</v>
      </c>
      <c r="I28" s="1379">
        <f t="shared" ref="I28" si="3">H28/D28*100</f>
        <v>95.34164611842796</v>
      </c>
      <c r="J28" s="2384"/>
    </row>
    <row r="29" spans="1:10" ht="24" customHeight="1" x14ac:dyDescent="0.25">
      <c r="A29" s="2388" t="s">
        <v>95</v>
      </c>
      <c r="B29" s="2388"/>
      <c r="C29" s="2388"/>
      <c r="D29" s="2388"/>
      <c r="E29" s="2388"/>
      <c r="F29" s="2388"/>
      <c r="G29" s="2388"/>
      <c r="H29" s="2388"/>
      <c r="I29" s="2388"/>
      <c r="J29" s="2388"/>
    </row>
    <row r="30" spans="1:10" ht="21" customHeight="1" x14ac:dyDescent="0.25">
      <c r="A30" s="2389" t="s">
        <v>10</v>
      </c>
      <c r="B30" s="2359" t="s">
        <v>862</v>
      </c>
      <c r="C30" s="1377" t="s">
        <v>18</v>
      </c>
      <c r="D30" s="1380">
        <f>D31+D32</f>
        <v>21533.49</v>
      </c>
      <c r="E30" s="1380">
        <f>E31+E32</f>
        <v>21533.49</v>
      </c>
      <c r="F30" s="1379">
        <f>E30/D30*100</f>
        <v>100</v>
      </c>
      <c r="G30" s="2392"/>
      <c r="H30" s="1380">
        <f>H31+H32</f>
        <v>21533.49</v>
      </c>
      <c r="I30" s="1379">
        <f>H30/D30*100</f>
        <v>100</v>
      </c>
      <c r="J30" s="2385"/>
    </row>
    <row r="31" spans="1:10" ht="72.75" customHeight="1" x14ac:dyDescent="0.25">
      <c r="A31" s="2390"/>
      <c r="B31" s="2360"/>
      <c r="C31" s="1377" t="s">
        <v>19</v>
      </c>
      <c r="D31" s="1380">
        <f>D34+D42</f>
        <v>0</v>
      </c>
      <c r="E31" s="1380">
        <f>E34+E42</f>
        <v>0</v>
      </c>
      <c r="F31" s="1379">
        <v>0</v>
      </c>
      <c r="G31" s="2393"/>
      <c r="H31" s="1380">
        <f>H42</f>
        <v>0</v>
      </c>
      <c r="I31" s="1379">
        <v>0</v>
      </c>
      <c r="J31" s="2386"/>
    </row>
    <row r="32" spans="1:10" ht="90.75" customHeight="1" x14ac:dyDescent="0.25">
      <c r="A32" s="2391"/>
      <c r="B32" s="2361"/>
      <c r="C32" s="1392" t="s">
        <v>23</v>
      </c>
      <c r="D32" s="1393">
        <f>D35+D43</f>
        <v>21533.49</v>
      </c>
      <c r="E32" s="1393">
        <f>E35+E43</f>
        <v>21533.49</v>
      </c>
      <c r="F32" s="1379">
        <f t="shared" ref="F32" si="4">E32/D32*100</f>
        <v>100</v>
      </c>
      <c r="G32" s="2394"/>
      <c r="H32" s="1393">
        <f>H35+H39+H43</f>
        <v>21533.49</v>
      </c>
      <c r="I32" s="1379">
        <f t="shared" ref="I32" si="5">H32/D32*100</f>
        <v>100</v>
      </c>
      <c r="J32" s="2387"/>
    </row>
    <row r="33" spans="1:10" ht="21.75" customHeight="1" x14ac:dyDescent="0.25">
      <c r="A33" s="2378" t="s">
        <v>12</v>
      </c>
      <c r="B33" s="2379" t="s">
        <v>863</v>
      </c>
      <c r="C33" s="1383" t="s">
        <v>18</v>
      </c>
      <c r="D33" s="1387">
        <f>D34+D35</f>
        <v>0</v>
      </c>
      <c r="E33" s="1387">
        <f>E34+E35</f>
        <v>0</v>
      </c>
      <c r="F33" s="1385">
        <v>0</v>
      </c>
      <c r="G33" s="2326"/>
      <c r="H33" s="1387">
        <f>H34+H35</f>
        <v>0</v>
      </c>
      <c r="I33" s="1385">
        <v>0</v>
      </c>
      <c r="J33" s="2380"/>
    </row>
    <row r="34" spans="1:10" ht="72" customHeight="1" x14ac:dyDescent="0.25">
      <c r="A34" s="2378"/>
      <c r="B34" s="2379"/>
      <c r="C34" s="1383" t="s">
        <v>19</v>
      </c>
      <c r="D34" s="1387">
        <f>D37</f>
        <v>0</v>
      </c>
      <c r="E34" s="1387">
        <f>E37</f>
        <v>0</v>
      </c>
      <c r="F34" s="1385">
        <v>0</v>
      </c>
      <c r="G34" s="2362"/>
      <c r="H34" s="1387">
        <v>0</v>
      </c>
      <c r="I34" s="1385">
        <v>0</v>
      </c>
      <c r="J34" s="2380"/>
    </row>
    <row r="35" spans="1:10" ht="96" customHeight="1" x14ac:dyDescent="0.25">
      <c r="A35" s="2378"/>
      <c r="B35" s="2379"/>
      <c r="C35" s="1383" t="s">
        <v>23</v>
      </c>
      <c r="D35" s="1387">
        <f>D38</f>
        <v>0</v>
      </c>
      <c r="E35" s="1387">
        <f>E38</f>
        <v>0</v>
      </c>
      <c r="F35" s="1385">
        <v>0</v>
      </c>
      <c r="G35" s="2327"/>
      <c r="H35" s="1387">
        <v>0</v>
      </c>
      <c r="I35" s="1385">
        <v>0</v>
      </c>
      <c r="J35" s="2380"/>
    </row>
    <row r="36" spans="1:10" ht="19.5" customHeight="1" x14ac:dyDescent="0.25">
      <c r="A36" s="2378" t="s">
        <v>92</v>
      </c>
      <c r="B36" s="2379" t="s">
        <v>1218</v>
      </c>
      <c r="C36" s="1576" t="s">
        <v>18</v>
      </c>
      <c r="D36" s="1387">
        <f>D37+D38</f>
        <v>0</v>
      </c>
      <c r="E36" s="1387">
        <f>E37+E38</f>
        <v>0</v>
      </c>
      <c r="F36" s="1385">
        <v>0</v>
      </c>
      <c r="G36" s="2380"/>
      <c r="H36" s="1387">
        <f>H37+H38</f>
        <v>0</v>
      </c>
      <c r="I36" s="1385">
        <v>0</v>
      </c>
      <c r="J36" s="2380" t="s">
        <v>1124</v>
      </c>
    </row>
    <row r="37" spans="1:10" ht="75.75" customHeight="1" x14ac:dyDescent="0.25">
      <c r="A37" s="2378"/>
      <c r="B37" s="2379"/>
      <c r="C37" s="1576" t="s">
        <v>19</v>
      </c>
      <c r="D37" s="1387">
        <v>0</v>
      </c>
      <c r="E37" s="1387">
        <v>0</v>
      </c>
      <c r="F37" s="1385">
        <v>0</v>
      </c>
      <c r="G37" s="2380"/>
      <c r="H37" s="1387">
        <v>0</v>
      </c>
      <c r="I37" s="1385">
        <v>0</v>
      </c>
      <c r="J37" s="2380"/>
    </row>
    <row r="38" spans="1:10" ht="93.75" customHeight="1" x14ac:dyDescent="0.25">
      <c r="A38" s="1596"/>
      <c r="B38" s="1405" t="s">
        <v>2297</v>
      </c>
      <c r="C38" s="1576" t="s">
        <v>23</v>
      </c>
      <c r="D38" s="1387">
        <v>0</v>
      </c>
      <c r="E38" s="1387">
        <v>0</v>
      </c>
      <c r="F38" s="1385">
        <v>0</v>
      </c>
      <c r="G38" s="1578"/>
      <c r="H38" s="1387">
        <v>0</v>
      </c>
      <c r="I38" s="1385">
        <v>0</v>
      </c>
      <c r="J38" s="1578"/>
    </row>
    <row r="39" spans="1:10" ht="93.75" customHeight="1" x14ac:dyDescent="0.25">
      <c r="A39" s="1381" t="s">
        <v>13</v>
      </c>
      <c r="B39" s="1382" t="s">
        <v>1464</v>
      </c>
      <c r="C39" s="1394" t="s">
        <v>23</v>
      </c>
      <c r="D39" s="1395">
        <f>D40</f>
        <v>0</v>
      </c>
      <c r="E39" s="1395">
        <f>E40</f>
        <v>0</v>
      </c>
      <c r="F39" s="1385">
        <v>0</v>
      </c>
      <c r="G39" s="2326"/>
      <c r="H39" s="1395">
        <f>H40</f>
        <v>0</v>
      </c>
      <c r="I39" s="1385">
        <v>0</v>
      </c>
      <c r="J39" s="2326" t="s">
        <v>1465</v>
      </c>
    </row>
    <row r="40" spans="1:10" ht="127.5" customHeight="1" x14ac:dyDescent="0.25">
      <c r="A40" s="1381" t="s">
        <v>40</v>
      </c>
      <c r="B40" s="1382" t="s">
        <v>1466</v>
      </c>
      <c r="C40" s="1394" t="s">
        <v>23</v>
      </c>
      <c r="D40" s="1395">
        <v>0</v>
      </c>
      <c r="E40" s="1395">
        <v>0</v>
      </c>
      <c r="F40" s="1385">
        <v>0</v>
      </c>
      <c r="G40" s="2327"/>
      <c r="H40" s="1395">
        <v>0</v>
      </c>
      <c r="I40" s="1385">
        <v>0</v>
      </c>
      <c r="J40" s="2327"/>
    </row>
    <row r="41" spans="1:10" ht="26.25" customHeight="1" x14ac:dyDescent="0.25">
      <c r="A41" s="2366" t="s">
        <v>51</v>
      </c>
      <c r="B41" s="2332" t="s">
        <v>864</v>
      </c>
      <c r="C41" s="1383" t="s">
        <v>18</v>
      </c>
      <c r="D41" s="1396">
        <f>D42+D43</f>
        <v>21533.49</v>
      </c>
      <c r="E41" s="1396">
        <f>E42+E43</f>
        <v>21533.49</v>
      </c>
      <c r="F41" s="1385">
        <f>E41/D41*100</f>
        <v>100</v>
      </c>
      <c r="G41" s="2372" t="s">
        <v>1467</v>
      </c>
      <c r="H41" s="1396">
        <f>H42+H43</f>
        <v>21533.49</v>
      </c>
      <c r="I41" s="1385">
        <f>H41/D41*100</f>
        <v>100</v>
      </c>
      <c r="J41" s="2375"/>
    </row>
    <row r="42" spans="1:10" ht="72.75" customHeight="1" x14ac:dyDescent="0.25">
      <c r="A42" s="2367"/>
      <c r="B42" s="2368"/>
      <c r="C42" s="1383" t="s">
        <v>19</v>
      </c>
      <c r="D42" s="1396">
        <v>0</v>
      </c>
      <c r="E42" s="1396">
        <v>0</v>
      </c>
      <c r="F42" s="1385">
        <v>0</v>
      </c>
      <c r="G42" s="2373"/>
      <c r="H42" s="1396">
        <v>0</v>
      </c>
      <c r="I42" s="1385">
        <v>0</v>
      </c>
      <c r="J42" s="2376"/>
    </row>
    <row r="43" spans="1:10" ht="91.5" customHeight="1" x14ac:dyDescent="0.25">
      <c r="A43" s="2371"/>
      <c r="B43" s="2333"/>
      <c r="C43" s="1394" t="s">
        <v>23</v>
      </c>
      <c r="D43" s="1398">
        <v>21533.49</v>
      </c>
      <c r="E43" s="1398">
        <v>21533.49</v>
      </c>
      <c r="F43" s="1399">
        <f t="shared" ref="F43" si="6">E43/D43*100</f>
        <v>100</v>
      </c>
      <c r="G43" s="2374"/>
      <c r="H43" s="1398">
        <v>21533.49</v>
      </c>
      <c r="I43" s="1399">
        <f t="shared" ref="I43" si="7">H43/D43*100</f>
        <v>100</v>
      </c>
      <c r="J43" s="2377"/>
    </row>
    <row r="44" spans="1:10" ht="21.75" customHeight="1" x14ac:dyDescent="0.25">
      <c r="A44" s="2356" t="s">
        <v>14</v>
      </c>
      <c r="B44" s="2359" t="s">
        <v>865</v>
      </c>
      <c r="C44" s="1377" t="s">
        <v>18</v>
      </c>
      <c r="D44" s="1400">
        <f>D45+D46+D47</f>
        <v>294137.67000000004</v>
      </c>
      <c r="E44" s="1400">
        <f>E45+E46+E47</f>
        <v>291751.73</v>
      </c>
      <c r="F44" s="1379">
        <f>E44/D44*100</f>
        <v>99.18883562244848</v>
      </c>
      <c r="G44" s="2326"/>
      <c r="H44" s="1400">
        <f>H45+H46+H47</f>
        <v>291751.73</v>
      </c>
      <c r="I44" s="1379">
        <f>H44/D44*100</f>
        <v>99.18883562244848</v>
      </c>
      <c r="J44" s="2363"/>
    </row>
    <row r="45" spans="1:10" ht="74.25" customHeight="1" x14ac:dyDescent="0.25">
      <c r="A45" s="2357"/>
      <c r="B45" s="2360"/>
      <c r="C45" s="1377" t="s">
        <v>22</v>
      </c>
      <c r="D45" s="1401">
        <f>D49</f>
        <v>117192.8</v>
      </c>
      <c r="E45" s="1401">
        <f t="shared" ref="E45:E47" si="8">E49</f>
        <v>116291.92</v>
      </c>
      <c r="F45" s="1379">
        <f t="shared" ref="F45:F47" si="9">E45/D45*100</f>
        <v>99.231283833136501</v>
      </c>
      <c r="G45" s="2362"/>
      <c r="H45" s="1400">
        <f>H49</f>
        <v>116291.92</v>
      </c>
      <c r="I45" s="1379">
        <f t="shared" ref="I45:I47" si="10">H45/D45*100</f>
        <v>99.231283833136501</v>
      </c>
      <c r="J45" s="2364"/>
    </row>
    <row r="46" spans="1:10" ht="78" customHeight="1" x14ac:dyDescent="0.25">
      <c r="A46" s="2357"/>
      <c r="B46" s="2360"/>
      <c r="C46" s="1377" t="s">
        <v>19</v>
      </c>
      <c r="D46" s="1401">
        <f t="shared" ref="D46:D47" si="11">D50</f>
        <v>66643.240000000005</v>
      </c>
      <c r="E46" s="1401">
        <f t="shared" si="8"/>
        <v>66052.91</v>
      </c>
      <c r="F46" s="1379">
        <f t="shared" si="9"/>
        <v>99.114193727675897</v>
      </c>
      <c r="G46" s="2362"/>
      <c r="H46" s="1400">
        <f t="shared" ref="H46:H47" si="12">H50</f>
        <v>66052.91</v>
      </c>
      <c r="I46" s="1379">
        <f t="shared" si="10"/>
        <v>99.114193727675897</v>
      </c>
      <c r="J46" s="2364"/>
    </row>
    <row r="47" spans="1:10" ht="96" customHeight="1" x14ac:dyDescent="0.25">
      <c r="A47" s="2358"/>
      <c r="B47" s="2361"/>
      <c r="C47" s="1392" t="s">
        <v>23</v>
      </c>
      <c r="D47" s="1401">
        <f t="shared" si="11"/>
        <v>110301.63</v>
      </c>
      <c r="E47" s="1402">
        <f t="shared" si="8"/>
        <v>109406.9</v>
      </c>
      <c r="F47" s="1403">
        <f t="shared" si="9"/>
        <v>99.188833383513909</v>
      </c>
      <c r="G47" s="2327"/>
      <c r="H47" s="1404">
        <f t="shared" si="12"/>
        <v>109406.9</v>
      </c>
      <c r="I47" s="1403">
        <f t="shared" si="10"/>
        <v>99.188833383513909</v>
      </c>
      <c r="J47" s="2365"/>
    </row>
    <row r="48" spans="1:10" ht="23.25" customHeight="1" x14ac:dyDescent="0.25">
      <c r="A48" s="2366" t="s">
        <v>78</v>
      </c>
      <c r="B48" s="2332" t="s">
        <v>866</v>
      </c>
      <c r="C48" s="1405" t="s">
        <v>18</v>
      </c>
      <c r="D48" s="1396">
        <f>D49+D50+D51</f>
        <v>294137.67000000004</v>
      </c>
      <c r="E48" s="1396">
        <f>E49+E50+E51</f>
        <v>291751.73</v>
      </c>
      <c r="F48" s="1385">
        <f>E48/D48*100</f>
        <v>99.18883562244848</v>
      </c>
      <c r="G48" s="2369" t="s">
        <v>1468</v>
      </c>
      <c r="H48" s="1396">
        <f>H49+H50+H51</f>
        <v>291751.73</v>
      </c>
      <c r="I48" s="1385">
        <f>H48/D48*100</f>
        <v>99.18883562244848</v>
      </c>
      <c r="J48" s="2326"/>
    </row>
    <row r="49" spans="1:10" ht="72.75" customHeight="1" x14ac:dyDescent="0.25">
      <c r="A49" s="2367"/>
      <c r="B49" s="2368"/>
      <c r="C49" s="1397" t="s">
        <v>22</v>
      </c>
      <c r="D49" s="1406">
        <v>117192.8</v>
      </c>
      <c r="E49" s="1406">
        <v>116291.92</v>
      </c>
      <c r="F49" s="1385">
        <f t="shared" ref="F49:F51" si="13">E49/D49*100</f>
        <v>99.231283833136501</v>
      </c>
      <c r="G49" s="2370"/>
      <c r="H49" s="1398">
        <v>116291.92</v>
      </c>
      <c r="I49" s="1385">
        <f t="shared" ref="I49:I51" si="14">H49/D49*100</f>
        <v>99.231283833136501</v>
      </c>
      <c r="J49" s="2362"/>
    </row>
    <row r="50" spans="1:10" ht="78.75" customHeight="1" x14ac:dyDescent="0.25">
      <c r="A50" s="2367"/>
      <c r="B50" s="2368"/>
      <c r="C50" s="1397" t="s">
        <v>19</v>
      </c>
      <c r="D50" s="1406">
        <v>66643.240000000005</v>
      </c>
      <c r="E50" s="1398">
        <v>66052.91</v>
      </c>
      <c r="F50" s="1385">
        <f t="shared" si="13"/>
        <v>99.114193727675897</v>
      </c>
      <c r="G50" s="2370"/>
      <c r="H50" s="1398">
        <v>66052.91</v>
      </c>
      <c r="I50" s="1385">
        <f t="shared" si="14"/>
        <v>99.114193727675897</v>
      </c>
      <c r="J50" s="2362"/>
    </row>
    <row r="51" spans="1:10" ht="95.25" customHeight="1" x14ac:dyDescent="0.25">
      <c r="A51" s="2367"/>
      <c r="B51" s="2368"/>
      <c r="C51" s="1382" t="s">
        <v>23</v>
      </c>
      <c r="D51" s="1407">
        <v>110301.63</v>
      </c>
      <c r="E51" s="1407">
        <v>109406.9</v>
      </c>
      <c r="F51" s="1385">
        <f t="shared" si="13"/>
        <v>99.188833383513909</v>
      </c>
      <c r="G51" s="2370"/>
      <c r="H51" s="1407">
        <v>109406.9</v>
      </c>
      <c r="I51" s="1385">
        <f t="shared" si="14"/>
        <v>99.188833383513909</v>
      </c>
      <c r="J51" s="2362"/>
    </row>
    <row r="52" spans="1:10" ht="17.25" customHeight="1" x14ac:dyDescent="0.25">
      <c r="A52" s="2389"/>
      <c r="B52" s="2359" t="s">
        <v>75</v>
      </c>
      <c r="C52" s="1377" t="s">
        <v>18</v>
      </c>
      <c r="D52" s="1401">
        <f>D53+D54+D55</f>
        <v>315671.16000000003</v>
      </c>
      <c r="E52" s="1401">
        <f>E53+E54+E55</f>
        <v>313285.22000000003</v>
      </c>
      <c r="F52" s="1379">
        <f>E52/D52*100</f>
        <v>99.244169153748473</v>
      </c>
      <c r="G52" s="2404"/>
      <c r="H52" s="1401">
        <f>H53+H54+H55</f>
        <v>313285.22000000003</v>
      </c>
      <c r="I52" s="1379">
        <f>H52/D52*100</f>
        <v>99.244169153748473</v>
      </c>
      <c r="J52" s="2375"/>
    </row>
    <row r="53" spans="1:10" ht="79.5" customHeight="1" x14ac:dyDescent="0.25">
      <c r="A53" s="2390"/>
      <c r="B53" s="2360"/>
      <c r="C53" s="1377" t="s">
        <v>22</v>
      </c>
      <c r="D53" s="1380">
        <f>D45</f>
        <v>117192.8</v>
      </c>
      <c r="E53" s="1380">
        <f>E45</f>
        <v>116291.92</v>
      </c>
      <c r="F53" s="1379">
        <f t="shared" ref="F53:F55" si="15">E53/D53*100</f>
        <v>99.231283833136501</v>
      </c>
      <c r="G53" s="2405"/>
      <c r="H53" s="1380">
        <f>H45</f>
        <v>116291.92</v>
      </c>
      <c r="I53" s="1379">
        <f t="shared" ref="I53:I55" si="16">H53/D53*100</f>
        <v>99.231283833136501</v>
      </c>
      <c r="J53" s="2376"/>
    </row>
    <row r="54" spans="1:10" ht="87.75" customHeight="1" x14ac:dyDescent="0.25">
      <c r="A54" s="2390"/>
      <c r="B54" s="2360"/>
      <c r="C54" s="1377" t="s">
        <v>19</v>
      </c>
      <c r="D54" s="1380">
        <f>D31+D46</f>
        <v>66643.240000000005</v>
      </c>
      <c r="E54" s="1380">
        <f>E31+E46</f>
        <v>66052.91</v>
      </c>
      <c r="F54" s="1379">
        <f t="shared" si="15"/>
        <v>99.114193727675897</v>
      </c>
      <c r="G54" s="2405"/>
      <c r="H54" s="1380">
        <f>H31+H46</f>
        <v>66052.91</v>
      </c>
      <c r="I54" s="1379">
        <f t="shared" si="16"/>
        <v>99.114193727675897</v>
      </c>
      <c r="J54" s="2376"/>
    </row>
    <row r="55" spans="1:10" ht="97.5" customHeight="1" x14ac:dyDescent="0.25">
      <c r="A55" s="2391"/>
      <c r="B55" s="2361"/>
      <c r="C55" s="1377" t="s">
        <v>23</v>
      </c>
      <c r="D55" s="1380">
        <f>D32+D47</f>
        <v>131835.12</v>
      </c>
      <c r="E55" s="1380">
        <f>E32+E47</f>
        <v>130940.39</v>
      </c>
      <c r="F55" s="1379">
        <f t="shared" si="15"/>
        <v>99.321326517547064</v>
      </c>
      <c r="G55" s="2406"/>
      <c r="H55" s="1380">
        <f>H32+H47</f>
        <v>130940.39</v>
      </c>
      <c r="I55" s="1379">
        <f t="shared" si="16"/>
        <v>99.321326517547064</v>
      </c>
      <c r="J55" s="2377"/>
    </row>
    <row r="56" spans="1:10" ht="25.5" customHeight="1" x14ac:dyDescent="0.25">
      <c r="A56" s="2388" t="s">
        <v>32</v>
      </c>
      <c r="B56" s="2388"/>
      <c r="C56" s="2388"/>
      <c r="D56" s="2388"/>
      <c r="E56" s="2388"/>
      <c r="F56" s="2388"/>
      <c r="G56" s="2388"/>
      <c r="H56" s="2388"/>
      <c r="I56" s="2388"/>
      <c r="J56" s="2388"/>
    </row>
    <row r="57" spans="1:10" s="9" customFormat="1" ht="168.75" customHeight="1" x14ac:dyDescent="0.25">
      <c r="A57" s="1408" t="s">
        <v>10</v>
      </c>
      <c r="B57" s="1409" t="s">
        <v>867</v>
      </c>
      <c r="C57" s="1409" t="s">
        <v>23</v>
      </c>
      <c r="D57" s="1380">
        <f>D58+D59+D60</f>
        <v>30</v>
      </c>
      <c r="E57" s="1380">
        <f>E58+E59+E60</f>
        <v>30</v>
      </c>
      <c r="F57" s="1379">
        <f>E57/D57*100</f>
        <v>100</v>
      </c>
      <c r="G57" s="1410"/>
      <c r="H57" s="1380">
        <f>H58+H59+H60</f>
        <v>30</v>
      </c>
      <c r="I57" s="1379">
        <f>H57/D57*100</f>
        <v>100</v>
      </c>
      <c r="J57" s="1411"/>
    </row>
    <row r="58" spans="1:10" ht="99" customHeight="1" x14ac:dyDescent="0.25">
      <c r="A58" s="1412" t="s">
        <v>12</v>
      </c>
      <c r="B58" s="1413" t="s">
        <v>868</v>
      </c>
      <c r="C58" s="1405" t="s">
        <v>23</v>
      </c>
      <c r="D58" s="1396">
        <v>30</v>
      </c>
      <c r="E58" s="1396">
        <v>30</v>
      </c>
      <c r="F58" s="1385">
        <f t="shared" ref="F58:F61" si="17">E58/D58*100</f>
        <v>100</v>
      </c>
      <c r="G58" s="1414" t="s">
        <v>2326</v>
      </c>
      <c r="H58" s="1396">
        <v>30</v>
      </c>
      <c r="I58" s="1385">
        <f t="shared" ref="I58:I61" si="18">H58/D58*100</f>
        <v>100</v>
      </c>
      <c r="J58" s="1577"/>
    </row>
    <row r="59" spans="1:10" ht="111.75" customHeight="1" x14ac:dyDescent="0.25">
      <c r="A59" s="1412" t="s">
        <v>13</v>
      </c>
      <c r="B59" s="1413" t="s">
        <v>869</v>
      </c>
      <c r="C59" s="1405" t="s">
        <v>23</v>
      </c>
      <c r="D59" s="1396">
        <v>0</v>
      </c>
      <c r="E59" s="1396">
        <v>0</v>
      </c>
      <c r="F59" s="1385">
        <v>0</v>
      </c>
      <c r="G59" s="1414"/>
      <c r="H59" s="1396">
        <v>0</v>
      </c>
      <c r="I59" s="1385">
        <v>0</v>
      </c>
      <c r="J59" s="1578" t="s">
        <v>1463</v>
      </c>
    </row>
    <row r="60" spans="1:10" ht="94.5" customHeight="1" x14ac:dyDescent="0.25">
      <c r="A60" s="1412" t="s">
        <v>51</v>
      </c>
      <c r="B60" s="1413" t="s">
        <v>870</v>
      </c>
      <c r="C60" s="1405" t="s">
        <v>23</v>
      </c>
      <c r="D60" s="1396">
        <v>0</v>
      </c>
      <c r="E60" s="1396">
        <v>0</v>
      </c>
      <c r="F60" s="1385">
        <v>0</v>
      </c>
      <c r="G60" s="1414"/>
      <c r="H60" s="1396">
        <v>0</v>
      </c>
      <c r="I60" s="1385">
        <v>0</v>
      </c>
      <c r="J60" s="1578" t="s">
        <v>1463</v>
      </c>
    </row>
    <row r="61" spans="1:10" ht="101.25" customHeight="1" x14ac:dyDescent="0.25">
      <c r="A61" s="1408"/>
      <c r="B61" s="1409" t="s">
        <v>85</v>
      </c>
      <c r="C61" s="1409" t="s">
        <v>23</v>
      </c>
      <c r="D61" s="1401">
        <f>D57</f>
        <v>30</v>
      </c>
      <c r="E61" s="1401">
        <f>E57</f>
        <v>30</v>
      </c>
      <c r="F61" s="1379">
        <f t="shared" si="17"/>
        <v>100</v>
      </c>
      <c r="G61" s="1415"/>
      <c r="H61" s="1401">
        <f>H57</f>
        <v>30</v>
      </c>
      <c r="I61" s="1379">
        <f t="shared" si="18"/>
        <v>100</v>
      </c>
      <c r="J61" s="1578"/>
    </row>
    <row r="62" spans="1:10" ht="22.5" customHeight="1" x14ac:dyDescent="0.25">
      <c r="A62" s="2414" t="s">
        <v>33</v>
      </c>
      <c r="B62" s="2415"/>
      <c r="C62" s="2415"/>
      <c r="D62" s="2415"/>
      <c r="E62" s="2415"/>
      <c r="F62" s="2415"/>
      <c r="G62" s="2415"/>
      <c r="H62" s="2415"/>
      <c r="I62" s="2415"/>
      <c r="J62" s="2416"/>
    </row>
    <row r="63" spans="1:10" ht="90.75" customHeight="1" x14ac:dyDescent="0.25">
      <c r="A63" s="1416" t="s">
        <v>10</v>
      </c>
      <c r="B63" s="1377" t="s">
        <v>871</v>
      </c>
      <c r="C63" s="1377" t="s">
        <v>23</v>
      </c>
      <c r="D63" s="1417">
        <f>D64</f>
        <v>6684.1</v>
      </c>
      <c r="E63" s="1417">
        <f>E64</f>
        <v>6268.44</v>
      </c>
      <c r="F63" s="1418">
        <f>E63/D63*100</f>
        <v>93.781361739052372</v>
      </c>
      <c r="G63" s="1419"/>
      <c r="H63" s="1417">
        <f>H64</f>
        <v>6268.44</v>
      </c>
      <c r="I63" s="1418">
        <f>H63/D63*100</f>
        <v>93.781361739052372</v>
      </c>
      <c r="J63" s="1578"/>
    </row>
    <row r="64" spans="1:10" ht="145.5" customHeight="1" x14ac:dyDescent="0.25">
      <c r="A64" s="2330" t="s">
        <v>25</v>
      </c>
      <c r="B64" s="2332" t="s">
        <v>872</v>
      </c>
      <c r="C64" s="2332" t="s">
        <v>23</v>
      </c>
      <c r="D64" s="2324">
        <f>6684.1</f>
        <v>6684.1</v>
      </c>
      <c r="E64" s="2324">
        <v>6268.44</v>
      </c>
      <c r="F64" s="2322">
        <f>E64/D64*100</f>
        <v>93.781361739052372</v>
      </c>
      <c r="G64" s="2328" t="s">
        <v>2327</v>
      </c>
      <c r="H64" s="2324">
        <v>6268.44</v>
      </c>
      <c r="I64" s="2322">
        <f>H64/D64*100</f>
        <v>93.781361739052372</v>
      </c>
      <c r="J64" s="2326" t="s">
        <v>2294</v>
      </c>
    </row>
    <row r="65" spans="1:11" ht="46.5" customHeight="1" x14ac:dyDescent="0.25">
      <c r="A65" s="2331"/>
      <c r="B65" s="2333"/>
      <c r="C65" s="2333"/>
      <c r="D65" s="2325"/>
      <c r="E65" s="2325"/>
      <c r="F65" s="2323"/>
      <c r="G65" s="2329"/>
      <c r="H65" s="2325"/>
      <c r="I65" s="2323"/>
      <c r="J65" s="2327"/>
    </row>
    <row r="66" spans="1:11" ht="89.25" customHeight="1" x14ac:dyDescent="0.25">
      <c r="A66" s="1416" t="s">
        <v>35</v>
      </c>
      <c r="B66" s="1383" t="s">
        <v>873</v>
      </c>
      <c r="C66" s="2417" t="s">
        <v>2295</v>
      </c>
      <c r="D66" s="2418"/>
      <c r="E66" s="2418"/>
      <c r="F66" s="2418"/>
      <c r="G66" s="2418"/>
      <c r="H66" s="2418"/>
      <c r="I66" s="2418"/>
      <c r="J66" s="2419"/>
    </row>
    <row r="67" spans="1:11" ht="27" customHeight="1" x14ac:dyDescent="0.25">
      <c r="A67" s="2420" t="s">
        <v>14</v>
      </c>
      <c r="B67" s="2359" t="s">
        <v>874</v>
      </c>
      <c r="C67" s="1422" t="s">
        <v>18</v>
      </c>
      <c r="D67" s="1423">
        <f>D68+D69</f>
        <v>8225.6</v>
      </c>
      <c r="E67" s="1423">
        <f>E68+E69</f>
        <v>541.05999999999995</v>
      </c>
      <c r="F67" s="1424">
        <f>E67/D67*100</f>
        <v>6.5777572456720472</v>
      </c>
      <c r="G67" s="2407"/>
      <c r="H67" s="1423">
        <f>H68+H69</f>
        <v>541.05999999999995</v>
      </c>
      <c r="I67" s="1425">
        <f>H67/D67*100</f>
        <v>6.5777572456720472</v>
      </c>
      <c r="J67" s="2407"/>
    </row>
    <row r="68" spans="1:11" s="10" customFormat="1" ht="99.75" customHeight="1" x14ac:dyDescent="0.25">
      <c r="A68" s="2421"/>
      <c r="B68" s="2360"/>
      <c r="C68" s="1377" t="s">
        <v>19</v>
      </c>
      <c r="D68" s="1401">
        <f>D71</f>
        <v>7799.65</v>
      </c>
      <c r="E68" s="1401">
        <f>E71</f>
        <v>122.11</v>
      </c>
      <c r="F68" s="1424">
        <f t="shared" ref="F68:F69" si="19">E68/D68*100</f>
        <v>1.5655830710352387</v>
      </c>
      <c r="G68" s="2423"/>
      <c r="H68" s="1401">
        <f>H71</f>
        <v>122.11</v>
      </c>
      <c r="I68" s="1425">
        <f t="shared" ref="I68:I69" si="20">H68/D68*100</f>
        <v>1.5655830710352387</v>
      </c>
      <c r="J68" s="2423"/>
    </row>
    <row r="69" spans="1:11" s="10" customFormat="1" ht="56.25" customHeight="1" x14ac:dyDescent="0.25">
      <c r="A69" s="2422"/>
      <c r="B69" s="2361"/>
      <c r="C69" s="1377" t="s">
        <v>24</v>
      </c>
      <c r="D69" s="1401">
        <f>D70</f>
        <v>425.95</v>
      </c>
      <c r="E69" s="1401">
        <f>E70</f>
        <v>418.95</v>
      </c>
      <c r="F69" s="1424">
        <f t="shared" si="19"/>
        <v>98.356614626129826</v>
      </c>
      <c r="G69" s="2408"/>
      <c r="H69" s="1401">
        <f>H70</f>
        <v>418.95</v>
      </c>
      <c r="I69" s="1425">
        <f t="shared" si="20"/>
        <v>98.356614626129826</v>
      </c>
      <c r="J69" s="2408"/>
    </row>
    <row r="70" spans="1:11" ht="148.5" customHeight="1" x14ac:dyDescent="0.25">
      <c r="A70" s="1416" t="s">
        <v>15</v>
      </c>
      <c r="B70" s="1383" t="s">
        <v>875</v>
      </c>
      <c r="C70" s="1383" t="s">
        <v>24</v>
      </c>
      <c r="D70" s="1391">
        <v>425.95</v>
      </c>
      <c r="E70" s="1391">
        <v>418.95</v>
      </c>
      <c r="F70" s="1426">
        <f>E70/D70*100</f>
        <v>98.356614626129826</v>
      </c>
      <c r="G70" s="1427" t="s">
        <v>1469</v>
      </c>
      <c r="H70" s="1391">
        <v>418.95</v>
      </c>
      <c r="I70" s="1426">
        <f>H70/D70*100</f>
        <v>98.356614626129826</v>
      </c>
      <c r="J70" s="1578"/>
      <c r="K70" s="218"/>
    </row>
    <row r="71" spans="1:11" ht="249.75" customHeight="1" x14ac:dyDescent="0.25">
      <c r="A71" s="1389" t="s">
        <v>79</v>
      </c>
      <c r="B71" s="1383" t="s">
        <v>1470</v>
      </c>
      <c r="C71" s="1383" t="s">
        <v>19</v>
      </c>
      <c r="D71" s="1391">
        <v>7799.65</v>
      </c>
      <c r="E71" s="1391">
        <v>122.11</v>
      </c>
      <c r="F71" s="1426">
        <f>E71/D71*100</f>
        <v>1.5655830710352387</v>
      </c>
      <c r="G71" s="1427" t="s">
        <v>1471</v>
      </c>
      <c r="H71" s="1391">
        <v>122.11</v>
      </c>
      <c r="I71" s="1426">
        <f>H71/D71*100</f>
        <v>1.5655830710352387</v>
      </c>
      <c r="J71" s="1578" t="s">
        <v>2530</v>
      </c>
    </row>
    <row r="72" spans="1:11" ht="71.25" customHeight="1" x14ac:dyDescent="0.25">
      <c r="A72" s="1428" t="s">
        <v>16</v>
      </c>
      <c r="B72" s="1377" t="s">
        <v>876</v>
      </c>
      <c r="C72" s="1429"/>
      <c r="D72" s="1420">
        <v>0</v>
      </c>
      <c r="E72" s="1420">
        <v>0</v>
      </c>
      <c r="F72" s="1421">
        <v>0</v>
      </c>
      <c r="G72" s="1429"/>
      <c r="H72" s="1420">
        <v>0</v>
      </c>
      <c r="I72" s="1426">
        <v>0</v>
      </c>
      <c r="J72" s="1429"/>
    </row>
    <row r="73" spans="1:11" ht="94.5" customHeight="1" x14ac:dyDescent="0.25">
      <c r="A73" s="1416" t="s">
        <v>20</v>
      </c>
      <c r="B73" s="1383" t="s">
        <v>877</v>
      </c>
      <c r="C73" s="2411" t="s">
        <v>2328</v>
      </c>
      <c r="D73" s="2412"/>
      <c r="E73" s="2412"/>
      <c r="F73" s="2412"/>
      <c r="G73" s="2412"/>
      <c r="H73" s="2412"/>
      <c r="I73" s="2412"/>
      <c r="J73" s="2413"/>
    </row>
    <row r="74" spans="1:11" ht="21.75" customHeight="1" x14ac:dyDescent="0.25">
      <c r="A74" s="2389"/>
      <c r="B74" s="2334" t="s">
        <v>89</v>
      </c>
      <c r="C74" s="1377" t="s">
        <v>18</v>
      </c>
      <c r="D74" s="1380">
        <f>D75+D76+D77</f>
        <v>14909.7</v>
      </c>
      <c r="E74" s="1380">
        <f>E75+E76+E77</f>
        <v>6809.4999999999991</v>
      </c>
      <c r="F74" s="1379">
        <f>E74/D74*100</f>
        <v>45.671609757406245</v>
      </c>
      <c r="G74" s="2337"/>
      <c r="H74" s="1380">
        <f>H75+H76+H77</f>
        <v>6809.4999999999991</v>
      </c>
      <c r="I74" s="1379">
        <f>H74/D74*100</f>
        <v>45.671609757406245</v>
      </c>
      <c r="J74" s="2340"/>
    </row>
    <row r="75" spans="1:11" ht="85.5" customHeight="1" x14ac:dyDescent="0.25">
      <c r="A75" s="2390"/>
      <c r="B75" s="2335"/>
      <c r="C75" s="1377" t="s">
        <v>19</v>
      </c>
      <c r="D75" s="1380">
        <f>D68</f>
        <v>7799.65</v>
      </c>
      <c r="E75" s="1380">
        <f>E68</f>
        <v>122.11</v>
      </c>
      <c r="F75" s="1379">
        <f>E75/D75*100</f>
        <v>1.5655830710352387</v>
      </c>
      <c r="G75" s="2338"/>
      <c r="H75" s="1380">
        <f>H68</f>
        <v>122.11</v>
      </c>
      <c r="I75" s="1379">
        <f>H75/D75*100</f>
        <v>1.5655830710352387</v>
      </c>
      <c r="J75" s="2341"/>
    </row>
    <row r="76" spans="1:11" ht="88.5" customHeight="1" x14ac:dyDescent="0.25">
      <c r="A76" s="2390"/>
      <c r="B76" s="2335"/>
      <c r="C76" s="1377" t="s">
        <v>23</v>
      </c>
      <c r="D76" s="1380">
        <f>D63</f>
        <v>6684.1</v>
      </c>
      <c r="E76" s="1380">
        <f>E63</f>
        <v>6268.44</v>
      </c>
      <c r="F76" s="1379">
        <f>E76/D76*100</f>
        <v>93.781361739052372</v>
      </c>
      <c r="G76" s="2338"/>
      <c r="H76" s="1380">
        <f>H63</f>
        <v>6268.44</v>
      </c>
      <c r="I76" s="1379">
        <f>H76/D76*100</f>
        <v>93.781361739052372</v>
      </c>
      <c r="J76" s="2341"/>
    </row>
    <row r="77" spans="1:11" ht="57" customHeight="1" x14ac:dyDescent="0.25">
      <c r="A77" s="2391"/>
      <c r="B77" s="2336"/>
      <c r="C77" s="1377" t="s">
        <v>24</v>
      </c>
      <c r="D77" s="1380">
        <f>D69</f>
        <v>425.95</v>
      </c>
      <c r="E77" s="1380">
        <f>E69</f>
        <v>418.95</v>
      </c>
      <c r="F77" s="1379">
        <f t="shared" ref="F77" si="21">E77/D77*100</f>
        <v>98.356614626129826</v>
      </c>
      <c r="G77" s="2339"/>
      <c r="H77" s="1380">
        <f>H69</f>
        <v>418.95</v>
      </c>
      <c r="I77" s="1379">
        <f t="shared" ref="I77" si="22">H77/D77*100</f>
        <v>98.356614626129826</v>
      </c>
      <c r="J77" s="2342"/>
    </row>
    <row r="78" spans="1:11" ht="18.75" customHeight="1" x14ac:dyDescent="0.25">
      <c r="A78" s="2424" t="s">
        <v>34</v>
      </c>
      <c r="B78" s="2424"/>
      <c r="C78" s="2424"/>
      <c r="D78" s="2424"/>
      <c r="E78" s="2424"/>
      <c r="F78" s="2424"/>
      <c r="G78" s="2424"/>
      <c r="H78" s="2424"/>
      <c r="I78" s="2424"/>
      <c r="J78" s="2424"/>
    </row>
    <row r="79" spans="1:11" ht="18" customHeight="1" x14ac:dyDescent="0.25">
      <c r="A79" s="2355" t="s">
        <v>10</v>
      </c>
      <c r="B79" s="2344" t="s">
        <v>878</v>
      </c>
      <c r="C79" s="1377" t="s">
        <v>18</v>
      </c>
      <c r="D79" s="1380">
        <f>D80+D81</f>
        <v>25981.13</v>
      </c>
      <c r="E79" s="1380">
        <f>E80+E81</f>
        <v>25031.43</v>
      </c>
      <c r="F79" s="1379">
        <f>E79/D79*100</f>
        <v>96.344654755201176</v>
      </c>
      <c r="G79" s="2345"/>
      <c r="H79" s="1380">
        <f>H80+H81</f>
        <v>25031.43</v>
      </c>
      <c r="I79" s="1379">
        <f>H79/D79*100</f>
        <v>96.344654755201176</v>
      </c>
      <c r="J79" s="2348"/>
    </row>
    <row r="80" spans="1:11" s="10" customFormat="1" ht="69.75" customHeight="1" x14ac:dyDescent="0.25">
      <c r="A80" s="2355"/>
      <c r="B80" s="2344"/>
      <c r="C80" s="1377" t="s">
        <v>19</v>
      </c>
      <c r="D80" s="1380">
        <f>D82</f>
        <v>662</v>
      </c>
      <c r="E80" s="1380">
        <f>E82</f>
        <v>566.17999999999995</v>
      </c>
      <c r="F80" s="1379">
        <f t="shared" ref="F80:F94" si="23">E80/D80*100</f>
        <v>85.525679758308144</v>
      </c>
      <c r="G80" s="2346"/>
      <c r="H80" s="1380">
        <f>H82</f>
        <v>566.17999999999995</v>
      </c>
      <c r="I80" s="1379">
        <f t="shared" ref="I80:I94" si="24">H80/D80*100</f>
        <v>85.525679758308144</v>
      </c>
      <c r="J80" s="2349"/>
    </row>
    <row r="81" spans="1:11" s="10" customFormat="1" ht="93" customHeight="1" x14ac:dyDescent="0.25">
      <c r="A81" s="2355"/>
      <c r="B81" s="2344"/>
      <c r="C81" s="1377" t="s">
        <v>23</v>
      </c>
      <c r="D81" s="1380">
        <f>D83+D85</f>
        <v>25319.13</v>
      </c>
      <c r="E81" s="1380">
        <f>E83+E85</f>
        <v>24465.25</v>
      </c>
      <c r="F81" s="1379">
        <f t="shared" si="23"/>
        <v>96.627530250841957</v>
      </c>
      <c r="G81" s="2347"/>
      <c r="H81" s="1380">
        <f>H83+H85</f>
        <v>24465.25</v>
      </c>
      <c r="I81" s="1379">
        <f t="shared" si="24"/>
        <v>96.627530250841957</v>
      </c>
      <c r="J81" s="2350"/>
    </row>
    <row r="82" spans="1:11" ht="115.5" customHeight="1" x14ac:dyDescent="0.25">
      <c r="A82" s="1430" t="s">
        <v>25</v>
      </c>
      <c r="B82" s="1431" t="s">
        <v>879</v>
      </c>
      <c r="C82" s="1383" t="s">
        <v>19</v>
      </c>
      <c r="D82" s="1387">
        <v>662</v>
      </c>
      <c r="E82" s="1387">
        <v>566.17999999999995</v>
      </c>
      <c r="F82" s="1385">
        <f t="shared" si="23"/>
        <v>85.525679758308144</v>
      </c>
      <c r="G82" s="1432" t="s">
        <v>2531</v>
      </c>
      <c r="H82" s="1433">
        <v>566.17999999999995</v>
      </c>
      <c r="I82" s="1385">
        <f t="shared" si="24"/>
        <v>85.525679758308144</v>
      </c>
      <c r="J82" s="1578" t="s">
        <v>2298</v>
      </c>
    </row>
    <row r="83" spans="1:11" ht="117.75" customHeight="1" x14ac:dyDescent="0.25">
      <c r="A83" s="1430" t="s">
        <v>35</v>
      </c>
      <c r="B83" s="1431" t="s">
        <v>880</v>
      </c>
      <c r="C83" s="1383" t="s">
        <v>23</v>
      </c>
      <c r="D83" s="1387">
        <v>20186.2</v>
      </c>
      <c r="E83" s="1387">
        <v>20186.2</v>
      </c>
      <c r="F83" s="1385">
        <f t="shared" si="23"/>
        <v>100</v>
      </c>
      <c r="G83" s="1432" t="s">
        <v>2329</v>
      </c>
      <c r="H83" s="1433">
        <v>20186.2</v>
      </c>
      <c r="I83" s="1385">
        <f t="shared" si="24"/>
        <v>100</v>
      </c>
      <c r="J83" s="1578"/>
    </row>
    <row r="84" spans="1:11" ht="76.5" customHeight="1" x14ac:dyDescent="0.25">
      <c r="A84" s="1430"/>
      <c r="B84" s="1431" t="s">
        <v>2284</v>
      </c>
      <c r="C84" s="1576"/>
      <c r="D84" s="1387"/>
      <c r="E84" s="1387"/>
      <c r="F84" s="1385"/>
      <c r="G84" s="1432" t="s">
        <v>2330</v>
      </c>
      <c r="H84" s="1433"/>
      <c r="I84" s="1385"/>
      <c r="J84" s="1578"/>
    </row>
    <row r="85" spans="1:11" ht="114" customHeight="1" x14ac:dyDescent="0.25">
      <c r="A85" s="1430" t="s">
        <v>36</v>
      </c>
      <c r="B85" s="1431" t="s">
        <v>881</v>
      </c>
      <c r="C85" s="1576" t="s">
        <v>23</v>
      </c>
      <c r="D85" s="1387">
        <f>D86</f>
        <v>5132.93</v>
      </c>
      <c r="E85" s="1387">
        <f>E86</f>
        <v>4279.05</v>
      </c>
      <c r="F85" s="1385">
        <f t="shared" si="23"/>
        <v>83.364666964092635</v>
      </c>
      <c r="G85" s="2407" t="s">
        <v>1472</v>
      </c>
      <c r="H85" s="1387">
        <f>H86</f>
        <v>4279.05</v>
      </c>
      <c r="I85" s="1385">
        <f t="shared" si="24"/>
        <v>83.364666964092635</v>
      </c>
      <c r="J85" s="2409" t="s">
        <v>2296</v>
      </c>
    </row>
    <row r="86" spans="1:11" ht="92.25" customHeight="1" x14ac:dyDescent="0.25">
      <c r="A86" s="1434" t="s">
        <v>37</v>
      </c>
      <c r="B86" s="1435" t="s">
        <v>882</v>
      </c>
      <c r="C86" s="1405" t="s">
        <v>23</v>
      </c>
      <c r="D86" s="1387">
        <v>5132.93</v>
      </c>
      <c r="E86" s="1387">
        <v>4279.05</v>
      </c>
      <c r="F86" s="1385">
        <f t="shared" si="23"/>
        <v>83.364666964092635</v>
      </c>
      <c r="G86" s="2408"/>
      <c r="H86" s="1433">
        <v>4279.05</v>
      </c>
      <c r="I86" s="1385">
        <f t="shared" si="24"/>
        <v>83.364666964092635</v>
      </c>
      <c r="J86" s="2410"/>
    </row>
    <row r="87" spans="1:11" s="214" customFormat="1" ht="18" customHeight="1" x14ac:dyDescent="0.25">
      <c r="A87" s="2351"/>
      <c r="B87" s="2344" t="s">
        <v>90</v>
      </c>
      <c r="C87" s="1377" t="s">
        <v>18</v>
      </c>
      <c r="D87" s="1380">
        <f>D88+D89</f>
        <v>25981.13</v>
      </c>
      <c r="E87" s="1380">
        <f>E88+E89</f>
        <v>25031.43</v>
      </c>
      <c r="F87" s="1379">
        <f t="shared" si="23"/>
        <v>96.344654755201176</v>
      </c>
      <c r="G87" s="2352"/>
      <c r="H87" s="1380">
        <f>H88+H89</f>
        <v>25031.43</v>
      </c>
      <c r="I87" s="1379">
        <f t="shared" si="24"/>
        <v>96.344654755201176</v>
      </c>
      <c r="J87" s="2348"/>
    </row>
    <row r="88" spans="1:11" s="214" customFormat="1" ht="70.5" customHeight="1" x14ac:dyDescent="0.25">
      <c r="A88" s="2351"/>
      <c r="B88" s="2344"/>
      <c r="C88" s="1377" t="s">
        <v>19</v>
      </c>
      <c r="D88" s="1380">
        <f>D80</f>
        <v>662</v>
      </c>
      <c r="E88" s="1380">
        <f>E80</f>
        <v>566.17999999999995</v>
      </c>
      <c r="F88" s="1379">
        <f t="shared" si="23"/>
        <v>85.525679758308144</v>
      </c>
      <c r="G88" s="2353"/>
      <c r="H88" s="1380">
        <f>H80</f>
        <v>566.17999999999995</v>
      </c>
      <c r="I88" s="1379">
        <f t="shared" si="24"/>
        <v>85.525679758308144</v>
      </c>
      <c r="J88" s="2349"/>
    </row>
    <row r="89" spans="1:11" ht="88.5" customHeight="1" x14ac:dyDescent="0.25">
      <c r="A89" s="2351"/>
      <c r="B89" s="2344"/>
      <c r="C89" s="1377" t="s">
        <v>23</v>
      </c>
      <c r="D89" s="1380">
        <f>D81</f>
        <v>25319.13</v>
      </c>
      <c r="E89" s="1380">
        <f>E81</f>
        <v>24465.25</v>
      </c>
      <c r="F89" s="1379">
        <f t="shared" si="23"/>
        <v>96.627530250841957</v>
      </c>
      <c r="G89" s="2354"/>
      <c r="H89" s="1380">
        <f>H81</f>
        <v>24465.25</v>
      </c>
      <c r="I89" s="1379">
        <f t="shared" si="24"/>
        <v>96.627530250841957</v>
      </c>
      <c r="J89" s="2350"/>
    </row>
    <row r="90" spans="1:11" ht="22.5" customHeight="1" x14ac:dyDescent="0.25">
      <c r="A90" s="2343"/>
      <c r="B90" s="2344" t="s">
        <v>29</v>
      </c>
      <c r="C90" s="1377" t="s">
        <v>18</v>
      </c>
      <c r="D90" s="1380">
        <f>D91+D92+D93+D94</f>
        <v>377984.74000000005</v>
      </c>
      <c r="E90" s="1380">
        <f>E91+E92+E93+E94</f>
        <v>365552.35000000003</v>
      </c>
      <c r="F90" s="1379">
        <f t="shared" si="23"/>
        <v>96.710875153319677</v>
      </c>
      <c r="G90" s="2345"/>
      <c r="H90" s="1380">
        <f>H91+H92+H93+H94</f>
        <v>365552.35000000003</v>
      </c>
      <c r="I90" s="1379">
        <f t="shared" si="24"/>
        <v>96.710875153319677</v>
      </c>
      <c r="J90" s="2348"/>
      <c r="K90" s="105"/>
    </row>
    <row r="91" spans="1:11" ht="72" customHeight="1" x14ac:dyDescent="0.25">
      <c r="A91" s="2343"/>
      <c r="B91" s="2344"/>
      <c r="C91" s="1377" t="s">
        <v>22</v>
      </c>
      <c r="D91" s="1380">
        <f>D26+D53</f>
        <v>117192.8</v>
      </c>
      <c r="E91" s="1380">
        <f>E26+E53</f>
        <v>116291.92</v>
      </c>
      <c r="F91" s="1379">
        <f t="shared" si="23"/>
        <v>99.231283833136501</v>
      </c>
      <c r="G91" s="2346"/>
      <c r="H91" s="1380">
        <f>H26+H53</f>
        <v>116291.92</v>
      </c>
      <c r="I91" s="1379">
        <f t="shared" si="24"/>
        <v>99.231283833136501</v>
      </c>
      <c r="J91" s="2349"/>
      <c r="K91" s="105"/>
    </row>
    <row r="92" spans="1:11" ht="72" customHeight="1" x14ac:dyDescent="0.25">
      <c r="A92" s="2343"/>
      <c r="B92" s="2344"/>
      <c r="C92" s="1377" t="s">
        <v>19</v>
      </c>
      <c r="D92" s="1380">
        <f>D27+D54+D75+D88</f>
        <v>75104.89</v>
      </c>
      <c r="E92" s="1380">
        <f>E27+E54+E75+E88</f>
        <v>66741.2</v>
      </c>
      <c r="F92" s="1379">
        <f t="shared" si="23"/>
        <v>88.863987418129497</v>
      </c>
      <c r="G92" s="2346"/>
      <c r="H92" s="1380">
        <f>H27+H54+H75+H88</f>
        <v>66741.2</v>
      </c>
      <c r="I92" s="1379">
        <f t="shared" si="24"/>
        <v>88.863987418129497</v>
      </c>
      <c r="J92" s="2349"/>
      <c r="K92" s="105"/>
    </row>
    <row r="93" spans="1:11" ht="92.25" customHeight="1" x14ac:dyDescent="0.25">
      <c r="A93" s="2343"/>
      <c r="B93" s="2344"/>
      <c r="C93" s="1377" t="s">
        <v>23</v>
      </c>
      <c r="D93" s="1380">
        <f>D28+D55+D61+D76+D89</f>
        <v>185261.1</v>
      </c>
      <c r="E93" s="1380">
        <f>E28+E55+E61+E76+E89</f>
        <v>182100.28</v>
      </c>
      <c r="F93" s="1379">
        <f t="shared" si="23"/>
        <v>98.293856616418665</v>
      </c>
      <c r="G93" s="2346"/>
      <c r="H93" s="1380">
        <f>H28+H55+H61+H76+H89</f>
        <v>182100.28</v>
      </c>
      <c r="I93" s="1379">
        <f t="shared" si="24"/>
        <v>98.293856616418665</v>
      </c>
      <c r="J93" s="2349"/>
    </row>
    <row r="94" spans="1:11" ht="55.5" customHeight="1" x14ac:dyDescent="0.25">
      <c r="A94" s="2343"/>
      <c r="B94" s="2344"/>
      <c r="C94" s="1377" t="s">
        <v>24</v>
      </c>
      <c r="D94" s="1380">
        <f>D77</f>
        <v>425.95</v>
      </c>
      <c r="E94" s="1380">
        <f>E77</f>
        <v>418.95</v>
      </c>
      <c r="F94" s="1379">
        <f t="shared" si="23"/>
        <v>98.356614626129826</v>
      </c>
      <c r="G94" s="2347"/>
      <c r="H94" s="1380">
        <f>H77</f>
        <v>418.95</v>
      </c>
      <c r="I94" s="1379">
        <f t="shared" si="24"/>
        <v>98.356614626129826</v>
      </c>
      <c r="J94" s="2350"/>
    </row>
    <row r="95" spans="1:11" ht="17.25" customHeight="1" x14ac:dyDescent="0.25">
      <c r="A95" s="11"/>
      <c r="B95" s="106"/>
      <c r="C95" s="106"/>
      <c r="D95" s="12"/>
      <c r="E95" s="215"/>
      <c r="F95" s="215"/>
      <c r="G95" s="107"/>
      <c r="H95" s="215"/>
      <c r="I95" s="215"/>
    </row>
    <row r="96" spans="1:11" ht="15.75" customHeight="1" x14ac:dyDescent="0.25">
      <c r="A96" s="11"/>
      <c r="B96" s="106"/>
      <c r="C96" s="106"/>
      <c r="D96" s="215"/>
      <c r="E96" s="215"/>
      <c r="F96" s="215"/>
      <c r="G96" s="107"/>
      <c r="H96" s="215"/>
      <c r="I96" s="215"/>
    </row>
    <row r="97" spans="1:9" ht="15.75" customHeight="1" x14ac:dyDescent="0.25">
      <c r="A97" s="11"/>
      <c r="B97" s="106"/>
      <c r="C97" s="106"/>
      <c r="D97" s="215"/>
      <c r="E97" s="215"/>
      <c r="F97" s="215"/>
      <c r="G97" s="107"/>
      <c r="H97" s="215"/>
      <c r="I97" s="215"/>
    </row>
    <row r="98" spans="1:9" ht="15.75" customHeight="1" x14ac:dyDescent="0.25">
      <c r="A98" s="11"/>
      <c r="B98" s="106"/>
      <c r="C98" s="106"/>
      <c r="D98" s="215"/>
      <c r="E98" s="215"/>
      <c r="F98" s="215"/>
      <c r="G98" s="107"/>
      <c r="H98" s="215"/>
      <c r="I98" s="215"/>
    </row>
    <row r="99" spans="1:9" ht="15.75" customHeight="1" x14ac:dyDescent="0.25">
      <c r="A99" s="11"/>
      <c r="B99" s="106"/>
      <c r="C99" s="106"/>
      <c r="D99" s="215"/>
      <c r="E99" s="215"/>
      <c r="F99" s="215"/>
      <c r="G99" s="107"/>
      <c r="H99" s="215"/>
      <c r="I99" s="215"/>
    </row>
  </sheetData>
  <mergeCells count="90">
    <mergeCell ref="A52:A55"/>
    <mergeCell ref="B52:B55"/>
    <mergeCell ref="G52:G55"/>
    <mergeCell ref="J52:J55"/>
    <mergeCell ref="G85:G86"/>
    <mergeCell ref="J85:J86"/>
    <mergeCell ref="C73:J73"/>
    <mergeCell ref="A56:J56"/>
    <mergeCell ref="A62:J62"/>
    <mergeCell ref="C66:J66"/>
    <mergeCell ref="A67:A69"/>
    <mergeCell ref="B67:B69"/>
    <mergeCell ref="G67:G69"/>
    <mergeCell ref="J67:J69"/>
    <mergeCell ref="A78:J78"/>
    <mergeCell ref="A74:A77"/>
    <mergeCell ref="A2:J2"/>
    <mergeCell ref="A3:J3"/>
    <mergeCell ref="A4:J4"/>
    <mergeCell ref="A5:J5"/>
    <mergeCell ref="A6:J6"/>
    <mergeCell ref="A21:A24"/>
    <mergeCell ref="B21:B24"/>
    <mergeCell ref="G21:G24"/>
    <mergeCell ref="J21:J24"/>
    <mergeCell ref="A9:J9"/>
    <mergeCell ref="A10:A11"/>
    <mergeCell ref="B10:B11"/>
    <mergeCell ref="G10:G11"/>
    <mergeCell ref="J10:J11"/>
    <mergeCell ref="A17:A20"/>
    <mergeCell ref="B17:B20"/>
    <mergeCell ref="G17:G20"/>
    <mergeCell ref="J17:J20"/>
    <mergeCell ref="A25:A28"/>
    <mergeCell ref="B25:B28"/>
    <mergeCell ref="G25:G28"/>
    <mergeCell ref="J25:J28"/>
    <mergeCell ref="J30:J32"/>
    <mergeCell ref="A29:J29"/>
    <mergeCell ref="A30:A32"/>
    <mergeCell ref="B30:B32"/>
    <mergeCell ref="G30:G32"/>
    <mergeCell ref="A33:A35"/>
    <mergeCell ref="B33:B35"/>
    <mergeCell ref="G33:G35"/>
    <mergeCell ref="J33:J35"/>
    <mergeCell ref="A36:A37"/>
    <mergeCell ref="B36:B37"/>
    <mergeCell ref="J36:J37"/>
    <mergeCell ref="G36:G37"/>
    <mergeCell ref="G39:G40"/>
    <mergeCell ref="J39:J40"/>
    <mergeCell ref="A41:A43"/>
    <mergeCell ref="B41:B43"/>
    <mergeCell ref="G41:G43"/>
    <mergeCell ref="J41:J43"/>
    <mergeCell ref="A44:A47"/>
    <mergeCell ref="B44:B47"/>
    <mergeCell ref="G44:G47"/>
    <mergeCell ref="J44:J47"/>
    <mergeCell ref="A48:A51"/>
    <mergeCell ref="B48:B51"/>
    <mergeCell ref="G48:G51"/>
    <mergeCell ref="J48:J51"/>
    <mergeCell ref="B74:B77"/>
    <mergeCell ref="G74:G77"/>
    <mergeCell ref="J74:J77"/>
    <mergeCell ref="A90:A94"/>
    <mergeCell ref="B90:B94"/>
    <mergeCell ref="G90:G94"/>
    <mergeCell ref="J90:J94"/>
    <mergeCell ref="J79:J81"/>
    <mergeCell ref="A87:A89"/>
    <mergeCell ref="B87:B89"/>
    <mergeCell ref="G87:G89"/>
    <mergeCell ref="J87:J89"/>
    <mergeCell ref="A79:A81"/>
    <mergeCell ref="B79:B81"/>
    <mergeCell ref="G79:G81"/>
    <mergeCell ref="A64:A65"/>
    <mergeCell ref="B64:B65"/>
    <mergeCell ref="C64:C65"/>
    <mergeCell ref="D64:D65"/>
    <mergeCell ref="E64:E65"/>
    <mergeCell ref="F64:F65"/>
    <mergeCell ref="H64:H65"/>
    <mergeCell ref="I64:I65"/>
    <mergeCell ref="J64:J65"/>
    <mergeCell ref="G64:G65"/>
  </mergeCells>
  <pageMargins left="0.78740157480314965" right="0.39370078740157483" top="0.78740157480314965" bottom="0.78740157480314965" header="0" footer="0.39370078740157483"/>
  <pageSetup paperSize="9" scale="62" firstPageNumber="159" fitToWidth="0" fitToHeight="0" orientation="landscape" useFirstPageNumber="1" r:id="rId1"/>
  <headerFooter>
    <oddFooter>&amp;R&amp;"Times New Roman,обычный"&amp;14&amp;P</oddFooter>
  </headerFooter>
  <rowBreaks count="2" manualBreakCount="2">
    <brk id="24" max="16383" man="1"/>
    <brk id="94"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G26"/>
  <sheetViews>
    <sheetView zoomScale="70" zoomScaleNormal="70" zoomScaleSheetLayoutView="70" workbookViewId="0">
      <selection activeCell="J15" sqref="J15"/>
    </sheetView>
  </sheetViews>
  <sheetFormatPr defaultRowHeight="18" x14ac:dyDescent="0.25"/>
  <cols>
    <col min="1" max="1" width="5.7109375" style="208" customWidth="1"/>
    <col min="2" max="2" width="77.28515625" style="208" customWidth="1"/>
    <col min="3" max="3" width="12.28515625" style="208" customWidth="1"/>
    <col min="4" max="6" width="15.7109375" style="208" customWidth="1"/>
    <col min="7" max="7" width="70.28515625" style="208" customWidth="1"/>
    <col min="8" max="251" width="9.140625" style="208"/>
    <col min="252" max="252" width="5.7109375" style="208" customWidth="1"/>
    <col min="253" max="253" width="37.7109375" style="208" customWidth="1"/>
    <col min="254" max="254" width="15.7109375" style="208" customWidth="1"/>
    <col min="255" max="255" width="12.28515625" style="208" customWidth="1"/>
    <col min="256" max="258" width="15.7109375" style="208" customWidth="1"/>
    <col min="259" max="259" width="30.7109375" style="208" customWidth="1"/>
    <col min="260" max="260" width="13.7109375" style="208" customWidth="1"/>
    <col min="261" max="261" width="21" style="208" customWidth="1"/>
    <col min="262" max="263" width="15.7109375" style="208" customWidth="1"/>
    <col min="264" max="507" width="9.140625" style="208"/>
    <col min="508" max="508" width="5.7109375" style="208" customWidth="1"/>
    <col min="509" max="509" width="37.7109375" style="208" customWidth="1"/>
    <col min="510" max="510" width="15.7109375" style="208" customWidth="1"/>
    <col min="511" max="511" width="12.28515625" style="208" customWidth="1"/>
    <col min="512" max="514" width="15.7109375" style="208" customWidth="1"/>
    <col min="515" max="515" width="30.7109375" style="208" customWidth="1"/>
    <col min="516" max="516" width="13.7109375" style="208" customWidth="1"/>
    <col min="517" max="517" width="21" style="208" customWidth="1"/>
    <col min="518" max="519" width="15.7109375" style="208" customWidth="1"/>
    <col min="520" max="763" width="9.140625" style="208"/>
    <col min="764" max="764" width="5.7109375" style="208" customWidth="1"/>
    <col min="765" max="765" width="37.7109375" style="208" customWidth="1"/>
    <col min="766" max="766" width="15.7109375" style="208" customWidth="1"/>
    <col min="767" max="767" width="12.28515625" style="208" customWidth="1"/>
    <col min="768" max="770" width="15.7109375" style="208" customWidth="1"/>
    <col min="771" max="771" width="30.7109375" style="208" customWidth="1"/>
    <col min="772" max="772" width="13.7109375" style="208" customWidth="1"/>
    <col min="773" max="773" width="21" style="208" customWidth="1"/>
    <col min="774" max="775" width="15.7109375" style="208" customWidth="1"/>
    <col min="776" max="1019" width="9.140625" style="208"/>
    <col min="1020" max="1020" width="5.7109375" style="208" customWidth="1"/>
    <col min="1021" max="1021" width="37.7109375" style="208" customWidth="1"/>
    <col min="1022" max="1022" width="15.7109375" style="208" customWidth="1"/>
    <col min="1023" max="1023" width="12.28515625" style="208" customWidth="1"/>
    <col min="1024" max="1026" width="15.7109375" style="208" customWidth="1"/>
    <col min="1027" max="1027" width="30.7109375" style="208" customWidth="1"/>
    <col min="1028" max="1028" width="13.7109375" style="208" customWidth="1"/>
    <col min="1029" max="1029" width="21" style="208" customWidth="1"/>
    <col min="1030" max="1031" width="15.7109375" style="208" customWidth="1"/>
    <col min="1032" max="1275" width="9.140625" style="208"/>
    <col min="1276" max="1276" width="5.7109375" style="208" customWidth="1"/>
    <col min="1277" max="1277" width="37.7109375" style="208" customWidth="1"/>
    <col min="1278" max="1278" width="15.7109375" style="208" customWidth="1"/>
    <col min="1279" max="1279" width="12.28515625" style="208" customWidth="1"/>
    <col min="1280" max="1282" width="15.7109375" style="208" customWidth="1"/>
    <col min="1283" max="1283" width="30.7109375" style="208" customWidth="1"/>
    <col min="1284" max="1284" width="13.7109375" style="208" customWidth="1"/>
    <col min="1285" max="1285" width="21" style="208" customWidth="1"/>
    <col min="1286" max="1287" width="15.7109375" style="208" customWidth="1"/>
    <col min="1288" max="1531" width="9.140625" style="208"/>
    <col min="1532" max="1532" width="5.7109375" style="208" customWidth="1"/>
    <col min="1533" max="1533" width="37.7109375" style="208" customWidth="1"/>
    <col min="1534" max="1534" width="15.7109375" style="208" customWidth="1"/>
    <col min="1535" max="1535" width="12.28515625" style="208" customWidth="1"/>
    <col min="1536" max="1538" width="15.7109375" style="208" customWidth="1"/>
    <col min="1539" max="1539" width="30.7109375" style="208" customWidth="1"/>
    <col min="1540" max="1540" width="13.7109375" style="208" customWidth="1"/>
    <col min="1541" max="1541" width="21" style="208" customWidth="1"/>
    <col min="1542" max="1543" width="15.7109375" style="208" customWidth="1"/>
    <col min="1544" max="1787" width="9.140625" style="208"/>
    <col min="1788" max="1788" width="5.7109375" style="208" customWidth="1"/>
    <col min="1789" max="1789" width="37.7109375" style="208" customWidth="1"/>
    <col min="1790" max="1790" width="15.7109375" style="208" customWidth="1"/>
    <col min="1791" max="1791" width="12.28515625" style="208" customWidth="1"/>
    <col min="1792" max="1794" width="15.7109375" style="208" customWidth="1"/>
    <col min="1795" max="1795" width="30.7109375" style="208" customWidth="1"/>
    <col min="1796" max="1796" width="13.7109375" style="208" customWidth="1"/>
    <col min="1797" max="1797" width="21" style="208" customWidth="1"/>
    <col min="1798" max="1799" width="15.7109375" style="208" customWidth="1"/>
    <col min="1800" max="2043" width="9.140625" style="208"/>
    <col min="2044" max="2044" width="5.7109375" style="208" customWidth="1"/>
    <col min="2045" max="2045" width="37.7109375" style="208" customWidth="1"/>
    <col min="2046" max="2046" width="15.7109375" style="208" customWidth="1"/>
    <col min="2047" max="2047" width="12.28515625" style="208" customWidth="1"/>
    <col min="2048" max="2050" width="15.7109375" style="208" customWidth="1"/>
    <col min="2051" max="2051" width="30.7109375" style="208" customWidth="1"/>
    <col min="2052" max="2052" width="13.7109375" style="208" customWidth="1"/>
    <col min="2053" max="2053" width="21" style="208" customWidth="1"/>
    <col min="2054" max="2055" width="15.7109375" style="208" customWidth="1"/>
    <col min="2056" max="2299" width="9.140625" style="208"/>
    <col min="2300" max="2300" width="5.7109375" style="208" customWidth="1"/>
    <col min="2301" max="2301" width="37.7109375" style="208" customWidth="1"/>
    <col min="2302" max="2302" width="15.7109375" style="208" customWidth="1"/>
    <col min="2303" max="2303" width="12.28515625" style="208" customWidth="1"/>
    <col min="2304" max="2306" width="15.7109375" style="208" customWidth="1"/>
    <col min="2307" max="2307" width="30.7109375" style="208" customWidth="1"/>
    <col min="2308" max="2308" width="13.7109375" style="208" customWidth="1"/>
    <col min="2309" max="2309" width="21" style="208" customWidth="1"/>
    <col min="2310" max="2311" width="15.7109375" style="208" customWidth="1"/>
    <col min="2312" max="2555" width="9.140625" style="208"/>
    <col min="2556" max="2556" width="5.7109375" style="208" customWidth="1"/>
    <col min="2557" max="2557" width="37.7109375" style="208" customWidth="1"/>
    <col min="2558" max="2558" width="15.7109375" style="208" customWidth="1"/>
    <col min="2559" max="2559" width="12.28515625" style="208" customWidth="1"/>
    <col min="2560" max="2562" width="15.7109375" style="208" customWidth="1"/>
    <col min="2563" max="2563" width="30.7109375" style="208" customWidth="1"/>
    <col min="2564" max="2564" width="13.7109375" style="208" customWidth="1"/>
    <col min="2565" max="2565" width="21" style="208" customWidth="1"/>
    <col min="2566" max="2567" width="15.7109375" style="208" customWidth="1"/>
    <col min="2568" max="2811" width="9.140625" style="208"/>
    <col min="2812" max="2812" width="5.7109375" style="208" customWidth="1"/>
    <col min="2813" max="2813" width="37.7109375" style="208" customWidth="1"/>
    <col min="2814" max="2814" width="15.7109375" style="208" customWidth="1"/>
    <col min="2815" max="2815" width="12.28515625" style="208" customWidth="1"/>
    <col min="2816" max="2818" width="15.7109375" style="208" customWidth="1"/>
    <col min="2819" max="2819" width="30.7109375" style="208" customWidth="1"/>
    <col min="2820" max="2820" width="13.7109375" style="208" customWidth="1"/>
    <col min="2821" max="2821" width="21" style="208" customWidth="1"/>
    <col min="2822" max="2823" width="15.7109375" style="208" customWidth="1"/>
    <col min="2824" max="3067" width="9.140625" style="208"/>
    <col min="3068" max="3068" width="5.7109375" style="208" customWidth="1"/>
    <col min="3069" max="3069" width="37.7109375" style="208" customWidth="1"/>
    <col min="3070" max="3070" width="15.7109375" style="208" customWidth="1"/>
    <col min="3071" max="3071" width="12.28515625" style="208" customWidth="1"/>
    <col min="3072" max="3074" width="15.7109375" style="208" customWidth="1"/>
    <col min="3075" max="3075" width="30.7109375" style="208" customWidth="1"/>
    <col min="3076" max="3076" width="13.7109375" style="208" customWidth="1"/>
    <col min="3077" max="3077" width="21" style="208" customWidth="1"/>
    <col min="3078" max="3079" width="15.7109375" style="208" customWidth="1"/>
    <col min="3080" max="3323" width="9.140625" style="208"/>
    <col min="3324" max="3324" width="5.7109375" style="208" customWidth="1"/>
    <col min="3325" max="3325" width="37.7109375" style="208" customWidth="1"/>
    <col min="3326" max="3326" width="15.7109375" style="208" customWidth="1"/>
    <col min="3327" max="3327" width="12.28515625" style="208" customWidth="1"/>
    <col min="3328" max="3330" width="15.7109375" style="208" customWidth="1"/>
    <col min="3331" max="3331" width="30.7109375" style="208" customWidth="1"/>
    <col min="3332" max="3332" width="13.7109375" style="208" customWidth="1"/>
    <col min="3333" max="3333" width="21" style="208" customWidth="1"/>
    <col min="3334" max="3335" width="15.7109375" style="208" customWidth="1"/>
    <col min="3336" max="3579" width="9.140625" style="208"/>
    <col min="3580" max="3580" width="5.7109375" style="208" customWidth="1"/>
    <col min="3581" max="3581" width="37.7109375" style="208" customWidth="1"/>
    <col min="3582" max="3582" width="15.7109375" style="208" customWidth="1"/>
    <col min="3583" max="3583" width="12.28515625" style="208" customWidth="1"/>
    <col min="3584" max="3586" width="15.7109375" style="208" customWidth="1"/>
    <col min="3587" max="3587" width="30.7109375" style="208" customWidth="1"/>
    <col min="3588" max="3588" width="13.7109375" style="208" customWidth="1"/>
    <col min="3589" max="3589" width="21" style="208" customWidth="1"/>
    <col min="3590" max="3591" width="15.7109375" style="208" customWidth="1"/>
    <col min="3592" max="3835" width="9.140625" style="208"/>
    <col min="3836" max="3836" width="5.7109375" style="208" customWidth="1"/>
    <col min="3837" max="3837" width="37.7109375" style="208" customWidth="1"/>
    <col min="3838" max="3838" width="15.7109375" style="208" customWidth="1"/>
    <col min="3839" max="3839" width="12.28515625" style="208" customWidth="1"/>
    <col min="3840" max="3842" width="15.7109375" style="208" customWidth="1"/>
    <col min="3843" max="3843" width="30.7109375" style="208" customWidth="1"/>
    <col min="3844" max="3844" width="13.7109375" style="208" customWidth="1"/>
    <col min="3845" max="3845" width="21" style="208" customWidth="1"/>
    <col min="3846" max="3847" width="15.7109375" style="208" customWidth="1"/>
    <col min="3848" max="4091" width="9.140625" style="208"/>
    <col min="4092" max="4092" width="5.7109375" style="208" customWidth="1"/>
    <col min="4093" max="4093" width="37.7109375" style="208" customWidth="1"/>
    <col min="4094" max="4094" width="15.7109375" style="208" customWidth="1"/>
    <col min="4095" max="4095" width="12.28515625" style="208" customWidth="1"/>
    <col min="4096" max="4098" width="15.7109375" style="208" customWidth="1"/>
    <col min="4099" max="4099" width="30.7109375" style="208" customWidth="1"/>
    <col min="4100" max="4100" width="13.7109375" style="208" customWidth="1"/>
    <col min="4101" max="4101" width="21" style="208" customWidth="1"/>
    <col min="4102" max="4103" width="15.7109375" style="208" customWidth="1"/>
    <col min="4104" max="4347" width="9.140625" style="208"/>
    <col min="4348" max="4348" width="5.7109375" style="208" customWidth="1"/>
    <col min="4349" max="4349" width="37.7109375" style="208" customWidth="1"/>
    <col min="4350" max="4350" width="15.7109375" style="208" customWidth="1"/>
    <col min="4351" max="4351" width="12.28515625" style="208" customWidth="1"/>
    <col min="4352" max="4354" width="15.7109375" style="208" customWidth="1"/>
    <col min="4355" max="4355" width="30.7109375" style="208" customWidth="1"/>
    <col min="4356" max="4356" width="13.7109375" style="208" customWidth="1"/>
    <col min="4357" max="4357" width="21" style="208" customWidth="1"/>
    <col min="4358" max="4359" width="15.7109375" style="208" customWidth="1"/>
    <col min="4360" max="4603" width="9.140625" style="208"/>
    <col min="4604" max="4604" width="5.7109375" style="208" customWidth="1"/>
    <col min="4605" max="4605" width="37.7109375" style="208" customWidth="1"/>
    <col min="4606" max="4606" width="15.7109375" style="208" customWidth="1"/>
    <col min="4607" max="4607" width="12.28515625" style="208" customWidth="1"/>
    <col min="4608" max="4610" width="15.7109375" style="208" customWidth="1"/>
    <col min="4611" max="4611" width="30.7109375" style="208" customWidth="1"/>
    <col min="4612" max="4612" width="13.7109375" style="208" customWidth="1"/>
    <col min="4613" max="4613" width="21" style="208" customWidth="1"/>
    <col min="4614" max="4615" width="15.7109375" style="208" customWidth="1"/>
    <col min="4616" max="4859" width="9.140625" style="208"/>
    <col min="4860" max="4860" width="5.7109375" style="208" customWidth="1"/>
    <col min="4861" max="4861" width="37.7109375" style="208" customWidth="1"/>
    <col min="4862" max="4862" width="15.7109375" style="208" customWidth="1"/>
    <col min="4863" max="4863" width="12.28515625" style="208" customWidth="1"/>
    <col min="4864" max="4866" width="15.7109375" style="208" customWidth="1"/>
    <col min="4867" max="4867" width="30.7109375" style="208" customWidth="1"/>
    <col min="4868" max="4868" width="13.7109375" style="208" customWidth="1"/>
    <col min="4869" max="4869" width="21" style="208" customWidth="1"/>
    <col min="4870" max="4871" width="15.7109375" style="208" customWidth="1"/>
    <col min="4872" max="5115" width="9.140625" style="208"/>
    <col min="5116" max="5116" width="5.7109375" style="208" customWidth="1"/>
    <col min="5117" max="5117" width="37.7109375" style="208" customWidth="1"/>
    <col min="5118" max="5118" width="15.7109375" style="208" customWidth="1"/>
    <col min="5119" max="5119" width="12.28515625" style="208" customWidth="1"/>
    <col min="5120" max="5122" width="15.7109375" style="208" customWidth="1"/>
    <col min="5123" max="5123" width="30.7109375" style="208" customWidth="1"/>
    <col min="5124" max="5124" width="13.7109375" style="208" customWidth="1"/>
    <col min="5125" max="5125" width="21" style="208" customWidth="1"/>
    <col min="5126" max="5127" width="15.7109375" style="208" customWidth="1"/>
    <col min="5128" max="5371" width="9.140625" style="208"/>
    <col min="5372" max="5372" width="5.7109375" style="208" customWidth="1"/>
    <col min="5373" max="5373" width="37.7109375" style="208" customWidth="1"/>
    <col min="5374" max="5374" width="15.7109375" style="208" customWidth="1"/>
    <col min="5375" max="5375" width="12.28515625" style="208" customWidth="1"/>
    <col min="5376" max="5378" width="15.7109375" style="208" customWidth="1"/>
    <col min="5379" max="5379" width="30.7109375" style="208" customWidth="1"/>
    <col min="5380" max="5380" width="13.7109375" style="208" customWidth="1"/>
    <col min="5381" max="5381" width="21" style="208" customWidth="1"/>
    <col min="5382" max="5383" width="15.7109375" style="208" customWidth="1"/>
    <col min="5384" max="5627" width="9.140625" style="208"/>
    <col min="5628" max="5628" width="5.7109375" style="208" customWidth="1"/>
    <col min="5629" max="5629" width="37.7109375" style="208" customWidth="1"/>
    <col min="5630" max="5630" width="15.7109375" style="208" customWidth="1"/>
    <col min="5631" max="5631" width="12.28515625" style="208" customWidth="1"/>
    <col min="5632" max="5634" width="15.7109375" style="208" customWidth="1"/>
    <col min="5635" max="5635" width="30.7109375" style="208" customWidth="1"/>
    <col min="5636" max="5636" width="13.7109375" style="208" customWidth="1"/>
    <col min="5637" max="5637" width="21" style="208" customWidth="1"/>
    <col min="5638" max="5639" width="15.7109375" style="208" customWidth="1"/>
    <col min="5640" max="5883" width="9.140625" style="208"/>
    <col min="5884" max="5884" width="5.7109375" style="208" customWidth="1"/>
    <col min="5885" max="5885" width="37.7109375" style="208" customWidth="1"/>
    <col min="5886" max="5886" width="15.7109375" style="208" customWidth="1"/>
    <col min="5887" max="5887" width="12.28515625" style="208" customWidth="1"/>
    <col min="5888" max="5890" width="15.7109375" style="208" customWidth="1"/>
    <col min="5891" max="5891" width="30.7109375" style="208" customWidth="1"/>
    <col min="5892" max="5892" width="13.7109375" style="208" customWidth="1"/>
    <col min="5893" max="5893" width="21" style="208" customWidth="1"/>
    <col min="5894" max="5895" width="15.7109375" style="208" customWidth="1"/>
    <col min="5896" max="6139" width="9.140625" style="208"/>
    <col min="6140" max="6140" width="5.7109375" style="208" customWidth="1"/>
    <col min="6141" max="6141" width="37.7109375" style="208" customWidth="1"/>
    <col min="6142" max="6142" width="15.7109375" style="208" customWidth="1"/>
    <col min="6143" max="6143" width="12.28515625" style="208" customWidth="1"/>
    <col min="6144" max="6146" width="15.7109375" style="208" customWidth="1"/>
    <col min="6147" max="6147" width="30.7109375" style="208" customWidth="1"/>
    <col min="6148" max="6148" width="13.7109375" style="208" customWidth="1"/>
    <col min="6149" max="6149" width="21" style="208" customWidth="1"/>
    <col min="6150" max="6151" width="15.7109375" style="208" customWidth="1"/>
    <col min="6152" max="6395" width="9.140625" style="208"/>
    <col min="6396" max="6396" width="5.7109375" style="208" customWidth="1"/>
    <col min="6397" max="6397" width="37.7109375" style="208" customWidth="1"/>
    <col min="6398" max="6398" width="15.7109375" style="208" customWidth="1"/>
    <col min="6399" max="6399" width="12.28515625" style="208" customWidth="1"/>
    <col min="6400" max="6402" width="15.7109375" style="208" customWidth="1"/>
    <col min="6403" max="6403" width="30.7109375" style="208" customWidth="1"/>
    <col min="6404" max="6404" width="13.7109375" style="208" customWidth="1"/>
    <col min="6405" max="6405" width="21" style="208" customWidth="1"/>
    <col min="6406" max="6407" width="15.7109375" style="208" customWidth="1"/>
    <col min="6408" max="6651" width="9.140625" style="208"/>
    <col min="6652" max="6652" width="5.7109375" style="208" customWidth="1"/>
    <col min="6653" max="6653" width="37.7109375" style="208" customWidth="1"/>
    <col min="6654" max="6654" width="15.7109375" style="208" customWidth="1"/>
    <col min="6655" max="6655" width="12.28515625" style="208" customWidth="1"/>
    <col min="6656" max="6658" width="15.7109375" style="208" customWidth="1"/>
    <col min="6659" max="6659" width="30.7109375" style="208" customWidth="1"/>
    <col min="6660" max="6660" width="13.7109375" style="208" customWidth="1"/>
    <col min="6661" max="6661" width="21" style="208" customWidth="1"/>
    <col min="6662" max="6663" width="15.7109375" style="208" customWidth="1"/>
    <col min="6664" max="6907" width="9.140625" style="208"/>
    <col min="6908" max="6908" width="5.7109375" style="208" customWidth="1"/>
    <col min="6909" max="6909" width="37.7109375" style="208" customWidth="1"/>
    <col min="6910" max="6910" width="15.7109375" style="208" customWidth="1"/>
    <col min="6911" max="6911" width="12.28515625" style="208" customWidth="1"/>
    <col min="6912" max="6914" width="15.7109375" style="208" customWidth="1"/>
    <col min="6915" max="6915" width="30.7109375" style="208" customWidth="1"/>
    <col min="6916" max="6916" width="13.7109375" style="208" customWidth="1"/>
    <col min="6917" max="6917" width="21" style="208" customWidth="1"/>
    <col min="6918" max="6919" width="15.7109375" style="208" customWidth="1"/>
    <col min="6920" max="7163" width="9.140625" style="208"/>
    <col min="7164" max="7164" width="5.7109375" style="208" customWidth="1"/>
    <col min="7165" max="7165" width="37.7109375" style="208" customWidth="1"/>
    <col min="7166" max="7166" width="15.7109375" style="208" customWidth="1"/>
    <col min="7167" max="7167" width="12.28515625" style="208" customWidth="1"/>
    <col min="7168" max="7170" width="15.7109375" style="208" customWidth="1"/>
    <col min="7171" max="7171" width="30.7109375" style="208" customWidth="1"/>
    <col min="7172" max="7172" width="13.7109375" style="208" customWidth="1"/>
    <col min="7173" max="7173" width="21" style="208" customWidth="1"/>
    <col min="7174" max="7175" width="15.7109375" style="208" customWidth="1"/>
    <col min="7176" max="7419" width="9.140625" style="208"/>
    <col min="7420" max="7420" width="5.7109375" style="208" customWidth="1"/>
    <col min="7421" max="7421" width="37.7109375" style="208" customWidth="1"/>
    <col min="7422" max="7422" width="15.7109375" style="208" customWidth="1"/>
    <col min="7423" max="7423" width="12.28515625" style="208" customWidth="1"/>
    <col min="7424" max="7426" width="15.7109375" style="208" customWidth="1"/>
    <col min="7427" max="7427" width="30.7109375" style="208" customWidth="1"/>
    <col min="7428" max="7428" width="13.7109375" style="208" customWidth="1"/>
    <col min="7429" max="7429" width="21" style="208" customWidth="1"/>
    <col min="7430" max="7431" width="15.7109375" style="208" customWidth="1"/>
    <col min="7432" max="7675" width="9.140625" style="208"/>
    <col min="7676" max="7676" width="5.7109375" style="208" customWidth="1"/>
    <col min="7677" max="7677" width="37.7109375" style="208" customWidth="1"/>
    <col min="7678" max="7678" width="15.7109375" style="208" customWidth="1"/>
    <col min="7679" max="7679" width="12.28515625" style="208" customWidth="1"/>
    <col min="7680" max="7682" width="15.7109375" style="208" customWidth="1"/>
    <col min="7683" max="7683" width="30.7109375" style="208" customWidth="1"/>
    <col min="7684" max="7684" width="13.7109375" style="208" customWidth="1"/>
    <col min="7685" max="7685" width="21" style="208" customWidth="1"/>
    <col min="7686" max="7687" width="15.7109375" style="208" customWidth="1"/>
    <col min="7688" max="7931" width="9.140625" style="208"/>
    <col min="7932" max="7932" width="5.7109375" style="208" customWidth="1"/>
    <col min="7933" max="7933" width="37.7109375" style="208" customWidth="1"/>
    <col min="7934" max="7934" width="15.7109375" style="208" customWidth="1"/>
    <col min="7935" max="7935" width="12.28515625" style="208" customWidth="1"/>
    <col min="7936" max="7938" width="15.7109375" style="208" customWidth="1"/>
    <col min="7939" max="7939" width="30.7109375" style="208" customWidth="1"/>
    <col min="7940" max="7940" width="13.7109375" style="208" customWidth="1"/>
    <col min="7941" max="7941" width="21" style="208" customWidth="1"/>
    <col min="7942" max="7943" width="15.7109375" style="208" customWidth="1"/>
    <col min="7944" max="8187" width="9.140625" style="208"/>
    <col min="8188" max="8188" width="5.7109375" style="208" customWidth="1"/>
    <col min="8189" max="8189" width="37.7109375" style="208" customWidth="1"/>
    <col min="8190" max="8190" width="15.7109375" style="208" customWidth="1"/>
    <col min="8191" max="8191" width="12.28515625" style="208" customWidth="1"/>
    <col min="8192" max="8194" width="15.7109375" style="208" customWidth="1"/>
    <col min="8195" max="8195" width="30.7109375" style="208" customWidth="1"/>
    <col min="8196" max="8196" width="13.7109375" style="208" customWidth="1"/>
    <col min="8197" max="8197" width="21" style="208" customWidth="1"/>
    <col min="8198" max="8199" width="15.7109375" style="208" customWidth="1"/>
    <col min="8200" max="8443" width="9.140625" style="208"/>
    <col min="8444" max="8444" width="5.7109375" style="208" customWidth="1"/>
    <col min="8445" max="8445" width="37.7109375" style="208" customWidth="1"/>
    <col min="8446" max="8446" width="15.7109375" style="208" customWidth="1"/>
    <col min="8447" max="8447" width="12.28515625" style="208" customWidth="1"/>
    <col min="8448" max="8450" width="15.7109375" style="208" customWidth="1"/>
    <col min="8451" max="8451" width="30.7109375" style="208" customWidth="1"/>
    <col min="8452" max="8452" width="13.7109375" style="208" customWidth="1"/>
    <col min="8453" max="8453" width="21" style="208" customWidth="1"/>
    <col min="8454" max="8455" width="15.7109375" style="208" customWidth="1"/>
    <col min="8456" max="8699" width="9.140625" style="208"/>
    <col min="8700" max="8700" width="5.7109375" style="208" customWidth="1"/>
    <col min="8701" max="8701" width="37.7109375" style="208" customWidth="1"/>
    <col min="8702" max="8702" width="15.7109375" style="208" customWidth="1"/>
    <col min="8703" max="8703" width="12.28515625" style="208" customWidth="1"/>
    <col min="8704" max="8706" width="15.7109375" style="208" customWidth="1"/>
    <col min="8707" max="8707" width="30.7109375" style="208" customWidth="1"/>
    <col min="8708" max="8708" width="13.7109375" style="208" customWidth="1"/>
    <col min="8709" max="8709" width="21" style="208" customWidth="1"/>
    <col min="8710" max="8711" width="15.7109375" style="208" customWidth="1"/>
    <col min="8712" max="8955" width="9.140625" style="208"/>
    <col min="8956" max="8956" width="5.7109375" style="208" customWidth="1"/>
    <col min="8957" max="8957" width="37.7109375" style="208" customWidth="1"/>
    <col min="8958" max="8958" width="15.7109375" style="208" customWidth="1"/>
    <col min="8959" max="8959" width="12.28515625" style="208" customWidth="1"/>
    <col min="8960" max="8962" width="15.7109375" style="208" customWidth="1"/>
    <col min="8963" max="8963" width="30.7109375" style="208" customWidth="1"/>
    <col min="8964" max="8964" width="13.7109375" style="208" customWidth="1"/>
    <col min="8965" max="8965" width="21" style="208" customWidth="1"/>
    <col min="8966" max="8967" width="15.7109375" style="208" customWidth="1"/>
    <col min="8968" max="9211" width="9.140625" style="208"/>
    <col min="9212" max="9212" width="5.7109375" style="208" customWidth="1"/>
    <col min="9213" max="9213" width="37.7109375" style="208" customWidth="1"/>
    <col min="9214" max="9214" width="15.7109375" style="208" customWidth="1"/>
    <col min="9215" max="9215" width="12.28515625" style="208" customWidth="1"/>
    <col min="9216" max="9218" width="15.7109375" style="208" customWidth="1"/>
    <col min="9219" max="9219" width="30.7109375" style="208" customWidth="1"/>
    <col min="9220" max="9220" width="13.7109375" style="208" customWidth="1"/>
    <col min="9221" max="9221" width="21" style="208" customWidth="1"/>
    <col min="9222" max="9223" width="15.7109375" style="208" customWidth="1"/>
    <col min="9224" max="9467" width="9.140625" style="208"/>
    <col min="9468" max="9468" width="5.7109375" style="208" customWidth="1"/>
    <col min="9469" max="9469" width="37.7109375" style="208" customWidth="1"/>
    <col min="9470" max="9470" width="15.7109375" style="208" customWidth="1"/>
    <col min="9471" max="9471" width="12.28515625" style="208" customWidth="1"/>
    <col min="9472" max="9474" width="15.7109375" style="208" customWidth="1"/>
    <col min="9475" max="9475" width="30.7109375" style="208" customWidth="1"/>
    <col min="9476" max="9476" width="13.7109375" style="208" customWidth="1"/>
    <col min="9477" max="9477" width="21" style="208" customWidth="1"/>
    <col min="9478" max="9479" width="15.7109375" style="208" customWidth="1"/>
    <col min="9480" max="9723" width="9.140625" style="208"/>
    <col min="9724" max="9724" width="5.7109375" style="208" customWidth="1"/>
    <col min="9725" max="9725" width="37.7109375" style="208" customWidth="1"/>
    <col min="9726" max="9726" width="15.7109375" style="208" customWidth="1"/>
    <col min="9727" max="9727" width="12.28515625" style="208" customWidth="1"/>
    <col min="9728" max="9730" width="15.7109375" style="208" customWidth="1"/>
    <col min="9731" max="9731" width="30.7109375" style="208" customWidth="1"/>
    <col min="9732" max="9732" width="13.7109375" style="208" customWidth="1"/>
    <col min="9733" max="9733" width="21" style="208" customWidth="1"/>
    <col min="9734" max="9735" width="15.7109375" style="208" customWidth="1"/>
    <col min="9736" max="9979" width="9.140625" style="208"/>
    <col min="9980" max="9980" width="5.7109375" style="208" customWidth="1"/>
    <col min="9981" max="9981" width="37.7109375" style="208" customWidth="1"/>
    <col min="9982" max="9982" width="15.7109375" style="208" customWidth="1"/>
    <col min="9983" max="9983" width="12.28515625" style="208" customWidth="1"/>
    <col min="9984" max="9986" width="15.7109375" style="208" customWidth="1"/>
    <col min="9987" max="9987" width="30.7109375" style="208" customWidth="1"/>
    <col min="9988" max="9988" width="13.7109375" style="208" customWidth="1"/>
    <col min="9989" max="9989" width="21" style="208" customWidth="1"/>
    <col min="9990" max="9991" width="15.7109375" style="208" customWidth="1"/>
    <col min="9992" max="10235" width="9.140625" style="208"/>
    <col min="10236" max="10236" width="5.7109375" style="208" customWidth="1"/>
    <col min="10237" max="10237" width="37.7109375" style="208" customWidth="1"/>
    <col min="10238" max="10238" width="15.7109375" style="208" customWidth="1"/>
    <col min="10239" max="10239" width="12.28515625" style="208" customWidth="1"/>
    <col min="10240" max="10242" width="15.7109375" style="208" customWidth="1"/>
    <col min="10243" max="10243" width="30.7109375" style="208" customWidth="1"/>
    <col min="10244" max="10244" width="13.7109375" style="208" customWidth="1"/>
    <col min="10245" max="10245" width="21" style="208" customWidth="1"/>
    <col min="10246" max="10247" width="15.7109375" style="208" customWidth="1"/>
    <col min="10248" max="10491" width="9.140625" style="208"/>
    <col min="10492" max="10492" width="5.7109375" style="208" customWidth="1"/>
    <col min="10493" max="10493" width="37.7109375" style="208" customWidth="1"/>
    <col min="10494" max="10494" width="15.7109375" style="208" customWidth="1"/>
    <col min="10495" max="10495" width="12.28515625" style="208" customWidth="1"/>
    <col min="10496" max="10498" width="15.7109375" style="208" customWidth="1"/>
    <col min="10499" max="10499" width="30.7109375" style="208" customWidth="1"/>
    <col min="10500" max="10500" width="13.7109375" style="208" customWidth="1"/>
    <col min="10501" max="10501" width="21" style="208" customWidth="1"/>
    <col min="10502" max="10503" width="15.7109375" style="208" customWidth="1"/>
    <col min="10504" max="10747" width="9.140625" style="208"/>
    <col min="10748" max="10748" width="5.7109375" style="208" customWidth="1"/>
    <col min="10749" max="10749" width="37.7109375" style="208" customWidth="1"/>
    <col min="10750" max="10750" width="15.7109375" style="208" customWidth="1"/>
    <col min="10751" max="10751" width="12.28515625" style="208" customWidth="1"/>
    <col min="10752" max="10754" width="15.7109375" style="208" customWidth="1"/>
    <col min="10755" max="10755" width="30.7109375" style="208" customWidth="1"/>
    <col min="10756" max="10756" width="13.7109375" style="208" customWidth="1"/>
    <col min="10757" max="10757" width="21" style="208" customWidth="1"/>
    <col min="10758" max="10759" width="15.7109375" style="208" customWidth="1"/>
    <col min="10760" max="11003" width="9.140625" style="208"/>
    <col min="11004" max="11004" width="5.7109375" style="208" customWidth="1"/>
    <col min="11005" max="11005" width="37.7109375" style="208" customWidth="1"/>
    <col min="11006" max="11006" width="15.7109375" style="208" customWidth="1"/>
    <col min="11007" max="11007" width="12.28515625" style="208" customWidth="1"/>
    <col min="11008" max="11010" width="15.7109375" style="208" customWidth="1"/>
    <col min="11011" max="11011" width="30.7109375" style="208" customWidth="1"/>
    <col min="11012" max="11012" width="13.7109375" style="208" customWidth="1"/>
    <col min="11013" max="11013" width="21" style="208" customWidth="1"/>
    <col min="11014" max="11015" width="15.7109375" style="208" customWidth="1"/>
    <col min="11016" max="11259" width="9.140625" style="208"/>
    <col min="11260" max="11260" width="5.7109375" style="208" customWidth="1"/>
    <col min="11261" max="11261" width="37.7109375" style="208" customWidth="1"/>
    <col min="11262" max="11262" width="15.7109375" style="208" customWidth="1"/>
    <col min="11263" max="11263" width="12.28515625" style="208" customWidth="1"/>
    <col min="11264" max="11266" width="15.7109375" style="208" customWidth="1"/>
    <col min="11267" max="11267" width="30.7109375" style="208" customWidth="1"/>
    <col min="11268" max="11268" width="13.7109375" style="208" customWidth="1"/>
    <col min="11269" max="11269" width="21" style="208" customWidth="1"/>
    <col min="11270" max="11271" width="15.7109375" style="208" customWidth="1"/>
    <col min="11272" max="11515" width="9.140625" style="208"/>
    <col min="11516" max="11516" width="5.7109375" style="208" customWidth="1"/>
    <col min="11517" max="11517" width="37.7109375" style="208" customWidth="1"/>
    <col min="11518" max="11518" width="15.7109375" style="208" customWidth="1"/>
    <col min="11519" max="11519" width="12.28515625" style="208" customWidth="1"/>
    <col min="11520" max="11522" width="15.7109375" style="208" customWidth="1"/>
    <col min="11523" max="11523" width="30.7109375" style="208" customWidth="1"/>
    <col min="11524" max="11524" width="13.7109375" style="208" customWidth="1"/>
    <col min="11525" max="11525" width="21" style="208" customWidth="1"/>
    <col min="11526" max="11527" width="15.7109375" style="208" customWidth="1"/>
    <col min="11528" max="11771" width="9.140625" style="208"/>
    <col min="11772" max="11772" width="5.7109375" style="208" customWidth="1"/>
    <col min="11773" max="11773" width="37.7109375" style="208" customWidth="1"/>
    <col min="11774" max="11774" width="15.7109375" style="208" customWidth="1"/>
    <col min="11775" max="11775" width="12.28515625" style="208" customWidth="1"/>
    <col min="11776" max="11778" width="15.7109375" style="208" customWidth="1"/>
    <col min="11779" max="11779" width="30.7109375" style="208" customWidth="1"/>
    <col min="11780" max="11780" width="13.7109375" style="208" customWidth="1"/>
    <col min="11781" max="11781" width="21" style="208" customWidth="1"/>
    <col min="11782" max="11783" width="15.7109375" style="208" customWidth="1"/>
    <col min="11784" max="12027" width="9.140625" style="208"/>
    <col min="12028" max="12028" width="5.7109375" style="208" customWidth="1"/>
    <col min="12029" max="12029" width="37.7109375" style="208" customWidth="1"/>
    <col min="12030" max="12030" width="15.7109375" style="208" customWidth="1"/>
    <col min="12031" max="12031" width="12.28515625" style="208" customWidth="1"/>
    <col min="12032" max="12034" width="15.7109375" style="208" customWidth="1"/>
    <col min="12035" max="12035" width="30.7109375" style="208" customWidth="1"/>
    <col min="12036" max="12036" width="13.7109375" style="208" customWidth="1"/>
    <col min="12037" max="12037" width="21" style="208" customWidth="1"/>
    <col min="12038" max="12039" width="15.7109375" style="208" customWidth="1"/>
    <col min="12040" max="12283" width="9.140625" style="208"/>
    <col min="12284" max="12284" width="5.7109375" style="208" customWidth="1"/>
    <col min="12285" max="12285" width="37.7109375" style="208" customWidth="1"/>
    <col min="12286" max="12286" width="15.7109375" style="208" customWidth="1"/>
    <col min="12287" max="12287" width="12.28515625" style="208" customWidth="1"/>
    <col min="12288" max="12290" width="15.7109375" style="208" customWidth="1"/>
    <col min="12291" max="12291" width="30.7109375" style="208" customWidth="1"/>
    <col min="12292" max="12292" width="13.7109375" style="208" customWidth="1"/>
    <col min="12293" max="12293" width="21" style="208" customWidth="1"/>
    <col min="12294" max="12295" width="15.7109375" style="208" customWidth="1"/>
    <col min="12296" max="12539" width="9.140625" style="208"/>
    <col min="12540" max="12540" width="5.7109375" style="208" customWidth="1"/>
    <col min="12541" max="12541" width="37.7109375" style="208" customWidth="1"/>
    <col min="12542" max="12542" width="15.7109375" style="208" customWidth="1"/>
    <col min="12543" max="12543" width="12.28515625" style="208" customWidth="1"/>
    <col min="12544" max="12546" width="15.7109375" style="208" customWidth="1"/>
    <col min="12547" max="12547" width="30.7109375" style="208" customWidth="1"/>
    <col min="12548" max="12548" width="13.7109375" style="208" customWidth="1"/>
    <col min="12549" max="12549" width="21" style="208" customWidth="1"/>
    <col min="12550" max="12551" width="15.7109375" style="208" customWidth="1"/>
    <col min="12552" max="12795" width="9.140625" style="208"/>
    <col min="12796" max="12796" width="5.7109375" style="208" customWidth="1"/>
    <col min="12797" max="12797" width="37.7109375" style="208" customWidth="1"/>
    <col min="12798" max="12798" width="15.7109375" style="208" customWidth="1"/>
    <col min="12799" max="12799" width="12.28515625" style="208" customWidth="1"/>
    <col min="12800" max="12802" width="15.7109375" style="208" customWidth="1"/>
    <col min="12803" max="12803" width="30.7109375" style="208" customWidth="1"/>
    <col min="12804" max="12804" width="13.7109375" style="208" customWidth="1"/>
    <col min="12805" max="12805" width="21" style="208" customWidth="1"/>
    <col min="12806" max="12807" width="15.7109375" style="208" customWidth="1"/>
    <col min="12808" max="13051" width="9.140625" style="208"/>
    <col min="13052" max="13052" width="5.7109375" style="208" customWidth="1"/>
    <col min="13053" max="13053" width="37.7109375" style="208" customWidth="1"/>
    <col min="13054" max="13054" width="15.7109375" style="208" customWidth="1"/>
    <col min="13055" max="13055" width="12.28515625" style="208" customWidth="1"/>
    <col min="13056" max="13058" width="15.7109375" style="208" customWidth="1"/>
    <col min="13059" max="13059" width="30.7109375" style="208" customWidth="1"/>
    <col min="13060" max="13060" width="13.7109375" style="208" customWidth="1"/>
    <col min="13061" max="13061" width="21" style="208" customWidth="1"/>
    <col min="13062" max="13063" width="15.7109375" style="208" customWidth="1"/>
    <col min="13064" max="13307" width="9.140625" style="208"/>
    <col min="13308" max="13308" width="5.7109375" style="208" customWidth="1"/>
    <col min="13309" max="13309" width="37.7109375" style="208" customWidth="1"/>
    <col min="13310" max="13310" width="15.7109375" style="208" customWidth="1"/>
    <col min="13311" max="13311" width="12.28515625" style="208" customWidth="1"/>
    <col min="13312" max="13314" width="15.7109375" style="208" customWidth="1"/>
    <col min="13315" max="13315" width="30.7109375" style="208" customWidth="1"/>
    <col min="13316" max="13316" width="13.7109375" style="208" customWidth="1"/>
    <col min="13317" max="13317" width="21" style="208" customWidth="1"/>
    <col min="13318" max="13319" width="15.7109375" style="208" customWidth="1"/>
    <col min="13320" max="13563" width="9.140625" style="208"/>
    <col min="13564" max="13564" width="5.7109375" style="208" customWidth="1"/>
    <col min="13565" max="13565" width="37.7109375" style="208" customWidth="1"/>
    <col min="13566" max="13566" width="15.7109375" style="208" customWidth="1"/>
    <col min="13567" max="13567" width="12.28515625" style="208" customWidth="1"/>
    <col min="13568" max="13570" width="15.7109375" style="208" customWidth="1"/>
    <col min="13571" max="13571" width="30.7109375" style="208" customWidth="1"/>
    <col min="13572" max="13572" width="13.7109375" style="208" customWidth="1"/>
    <col min="13573" max="13573" width="21" style="208" customWidth="1"/>
    <col min="13574" max="13575" width="15.7109375" style="208" customWidth="1"/>
    <col min="13576" max="13819" width="9.140625" style="208"/>
    <col min="13820" max="13820" width="5.7109375" style="208" customWidth="1"/>
    <col min="13821" max="13821" width="37.7109375" style="208" customWidth="1"/>
    <col min="13822" max="13822" width="15.7109375" style="208" customWidth="1"/>
    <col min="13823" max="13823" width="12.28515625" style="208" customWidth="1"/>
    <col min="13824" max="13826" width="15.7109375" style="208" customWidth="1"/>
    <col min="13827" max="13827" width="30.7109375" style="208" customWidth="1"/>
    <col min="13828" max="13828" width="13.7109375" style="208" customWidth="1"/>
    <col min="13829" max="13829" width="21" style="208" customWidth="1"/>
    <col min="13830" max="13831" width="15.7109375" style="208" customWidth="1"/>
    <col min="13832" max="14075" width="9.140625" style="208"/>
    <col min="14076" max="14076" width="5.7109375" style="208" customWidth="1"/>
    <col min="14077" max="14077" width="37.7109375" style="208" customWidth="1"/>
    <col min="14078" max="14078" width="15.7109375" style="208" customWidth="1"/>
    <col min="14079" max="14079" width="12.28515625" style="208" customWidth="1"/>
    <col min="14080" max="14082" width="15.7109375" style="208" customWidth="1"/>
    <col min="14083" max="14083" width="30.7109375" style="208" customWidth="1"/>
    <col min="14084" max="14084" width="13.7109375" style="208" customWidth="1"/>
    <col min="14085" max="14085" width="21" style="208" customWidth="1"/>
    <col min="14086" max="14087" width="15.7109375" style="208" customWidth="1"/>
    <col min="14088" max="14331" width="9.140625" style="208"/>
    <col min="14332" max="14332" width="5.7109375" style="208" customWidth="1"/>
    <col min="14333" max="14333" width="37.7109375" style="208" customWidth="1"/>
    <col min="14334" max="14334" width="15.7109375" style="208" customWidth="1"/>
    <col min="14335" max="14335" width="12.28515625" style="208" customWidth="1"/>
    <col min="14336" max="14338" width="15.7109375" style="208" customWidth="1"/>
    <col min="14339" max="14339" width="30.7109375" style="208" customWidth="1"/>
    <col min="14340" max="14340" width="13.7109375" style="208" customWidth="1"/>
    <col min="14341" max="14341" width="21" style="208" customWidth="1"/>
    <col min="14342" max="14343" width="15.7109375" style="208" customWidth="1"/>
    <col min="14344" max="14587" width="9.140625" style="208"/>
    <col min="14588" max="14588" width="5.7109375" style="208" customWidth="1"/>
    <col min="14589" max="14589" width="37.7109375" style="208" customWidth="1"/>
    <col min="14590" max="14590" width="15.7109375" style="208" customWidth="1"/>
    <col min="14591" max="14591" width="12.28515625" style="208" customWidth="1"/>
    <col min="14592" max="14594" width="15.7109375" style="208" customWidth="1"/>
    <col min="14595" max="14595" width="30.7109375" style="208" customWidth="1"/>
    <col min="14596" max="14596" width="13.7109375" style="208" customWidth="1"/>
    <col min="14597" max="14597" width="21" style="208" customWidth="1"/>
    <col min="14598" max="14599" width="15.7109375" style="208" customWidth="1"/>
    <col min="14600" max="14843" width="9.140625" style="208"/>
    <col min="14844" max="14844" width="5.7109375" style="208" customWidth="1"/>
    <col min="14845" max="14845" width="37.7109375" style="208" customWidth="1"/>
    <col min="14846" max="14846" width="15.7109375" style="208" customWidth="1"/>
    <col min="14847" max="14847" width="12.28515625" style="208" customWidth="1"/>
    <col min="14848" max="14850" width="15.7109375" style="208" customWidth="1"/>
    <col min="14851" max="14851" width="30.7109375" style="208" customWidth="1"/>
    <col min="14852" max="14852" width="13.7109375" style="208" customWidth="1"/>
    <col min="14853" max="14853" width="21" style="208" customWidth="1"/>
    <col min="14854" max="14855" width="15.7109375" style="208" customWidth="1"/>
    <col min="14856" max="15099" width="9.140625" style="208"/>
    <col min="15100" max="15100" width="5.7109375" style="208" customWidth="1"/>
    <col min="15101" max="15101" width="37.7109375" style="208" customWidth="1"/>
    <col min="15102" max="15102" width="15.7109375" style="208" customWidth="1"/>
    <col min="15103" max="15103" width="12.28515625" style="208" customWidth="1"/>
    <col min="15104" max="15106" width="15.7109375" style="208" customWidth="1"/>
    <col min="15107" max="15107" width="30.7109375" style="208" customWidth="1"/>
    <col min="15108" max="15108" width="13.7109375" style="208" customWidth="1"/>
    <col min="15109" max="15109" width="21" style="208" customWidth="1"/>
    <col min="15110" max="15111" width="15.7109375" style="208" customWidth="1"/>
    <col min="15112" max="15355" width="9.140625" style="208"/>
    <col min="15356" max="15356" width="5.7109375" style="208" customWidth="1"/>
    <col min="15357" max="15357" width="37.7109375" style="208" customWidth="1"/>
    <col min="15358" max="15358" width="15.7109375" style="208" customWidth="1"/>
    <col min="15359" max="15359" width="12.28515625" style="208" customWidth="1"/>
    <col min="15360" max="15362" width="15.7109375" style="208" customWidth="1"/>
    <col min="15363" max="15363" width="30.7109375" style="208" customWidth="1"/>
    <col min="15364" max="15364" width="13.7109375" style="208" customWidth="1"/>
    <col min="15365" max="15365" width="21" style="208" customWidth="1"/>
    <col min="15366" max="15367" width="15.7109375" style="208" customWidth="1"/>
    <col min="15368" max="15611" width="9.140625" style="208"/>
    <col min="15612" max="15612" width="5.7109375" style="208" customWidth="1"/>
    <col min="15613" max="15613" width="37.7109375" style="208" customWidth="1"/>
    <col min="15614" max="15614" width="15.7109375" style="208" customWidth="1"/>
    <col min="15615" max="15615" width="12.28515625" style="208" customWidth="1"/>
    <col min="15616" max="15618" width="15.7109375" style="208" customWidth="1"/>
    <col min="15619" max="15619" width="30.7109375" style="208" customWidth="1"/>
    <col min="15620" max="15620" width="13.7109375" style="208" customWidth="1"/>
    <col min="15621" max="15621" width="21" style="208" customWidth="1"/>
    <col min="15622" max="15623" width="15.7109375" style="208" customWidth="1"/>
    <col min="15624" max="15867" width="9.140625" style="208"/>
    <col min="15868" max="15868" width="5.7109375" style="208" customWidth="1"/>
    <col min="15869" max="15869" width="37.7109375" style="208" customWidth="1"/>
    <col min="15870" max="15870" width="15.7109375" style="208" customWidth="1"/>
    <col min="15871" max="15871" width="12.28515625" style="208" customWidth="1"/>
    <col min="15872" max="15874" width="15.7109375" style="208" customWidth="1"/>
    <col min="15875" max="15875" width="30.7109375" style="208" customWidth="1"/>
    <col min="15876" max="15876" width="13.7109375" style="208" customWidth="1"/>
    <col min="15877" max="15877" width="21" style="208" customWidth="1"/>
    <col min="15878" max="15879" width="15.7109375" style="208" customWidth="1"/>
    <col min="15880" max="16123" width="9.140625" style="208"/>
    <col min="16124" max="16124" width="5.7109375" style="208" customWidth="1"/>
    <col min="16125" max="16125" width="37.7109375" style="208" customWidth="1"/>
    <col min="16126" max="16126" width="15.7109375" style="208" customWidth="1"/>
    <col min="16127" max="16127" width="12.28515625" style="208" customWidth="1"/>
    <col min="16128" max="16130" width="15.7109375" style="208" customWidth="1"/>
    <col min="16131" max="16131" width="30.7109375" style="208" customWidth="1"/>
    <col min="16132" max="16132" width="13.7109375" style="208" customWidth="1"/>
    <col min="16133" max="16133" width="21" style="208" customWidth="1"/>
    <col min="16134" max="16135" width="15.7109375" style="208" customWidth="1"/>
    <col min="16136" max="16384" width="9.140625" style="208"/>
  </cols>
  <sheetData>
    <row r="1" spans="1:33" ht="18.75" x14ac:dyDescent="0.3">
      <c r="A1" s="513"/>
      <c r="B1" s="513"/>
      <c r="C1" s="513"/>
      <c r="D1" s="513"/>
      <c r="E1" s="513"/>
      <c r="F1" s="513"/>
      <c r="G1" s="514" t="s">
        <v>1473</v>
      </c>
    </row>
    <row r="2" spans="1:33" ht="18.75" x14ac:dyDescent="0.3">
      <c r="A2" s="1926" t="s">
        <v>1232</v>
      </c>
      <c r="B2" s="1926"/>
      <c r="C2" s="1926"/>
      <c r="D2" s="1926"/>
      <c r="E2" s="1926"/>
      <c r="F2" s="1926"/>
      <c r="G2" s="1926"/>
    </row>
    <row r="3" spans="1:33" ht="18.75" x14ac:dyDescent="0.3">
      <c r="A3" s="1926" t="s">
        <v>1474</v>
      </c>
      <c r="B3" s="1926"/>
      <c r="C3" s="1926"/>
      <c r="D3" s="1926"/>
      <c r="E3" s="1926"/>
      <c r="F3" s="1926"/>
      <c r="G3" s="1926"/>
    </row>
    <row r="4" spans="1:33" ht="18.75" x14ac:dyDescent="0.3">
      <c r="A4" s="1926" t="s">
        <v>1393</v>
      </c>
      <c r="B4" s="1926"/>
      <c r="C4" s="1926"/>
      <c r="D4" s="1926"/>
      <c r="E4" s="1926"/>
      <c r="F4" s="1926"/>
      <c r="G4" s="1926"/>
    </row>
    <row r="5" spans="1:33" ht="12.75" customHeight="1" x14ac:dyDescent="0.3">
      <c r="A5" s="513"/>
      <c r="B5" s="513"/>
      <c r="C5" s="513"/>
      <c r="D5" s="513"/>
      <c r="E5" s="513"/>
      <c r="F5" s="513"/>
      <c r="G5" s="513"/>
    </row>
    <row r="6" spans="1:33" ht="91.5" customHeight="1" x14ac:dyDescent="0.25">
      <c r="A6" s="1193" t="s">
        <v>1</v>
      </c>
      <c r="B6" s="1193" t="s">
        <v>1263</v>
      </c>
      <c r="C6" s="1193" t="s">
        <v>1264</v>
      </c>
      <c r="D6" s="1193" t="s">
        <v>1318</v>
      </c>
      <c r="E6" s="1193" t="s">
        <v>1394</v>
      </c>
      <c r="F6" s="1193" t="s">
        <v>1266</v>
      </c>
      <c r="G6" s="1193" t="s">
        <v>1395</v>
      </c>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row>
    <row r="7" spans="1:33" ht="18.75" x14ac:dyDescent="0.3">
      <c r="A7" s="515">
        <v>1</v>
      </c>
      <c r="B7" s="515">
        <v>2</v>
      </c>
      <c r="C7" s="515">
        <v>3</v>
      </c>
      <c r="D7" s="515">
        <v>4</v>
      </c>
      <c r="E7" s="515">
        <v>5</v>
      </c>
      <c r="F7" s="515">
        <v>6</v>
      </c>
      <c r="G7" s="515">
        <v>7</v>
      </c>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row>
    <row r="8" spans="1:33" ht="15.75" customHeight="1" x14ac:dyDescent="0.25">
      <c r="A8" s="1925" t="s">
        <v>209</v>
      </c>
      <c r="B8" s="1925"/>
      <c r="C8" s="1925"/>
      <c r="D8" s="1925"/>
      <c r="E8" s="1925"/>
      <c r="F8" s="1925"/>
      <c r="G8" s="1925"/>
      <c r="H8" s="219"/>
      <c r="I8" s="219"/>
      <c r="J8" s="219"/>
      <c r="K8" s="219"/>
      <c r="L8" s="219"/>
      <c r="M8" s="219"/>
      <c r="N8" s="219"/>
      <c r="O8" s="219"/>
      <c r="P8" s="219"/>
      <c r="Q8" s="219"/>
      <c r="R8" s="219"/>
      <c r="S8" s="219"/>
      <c r="T8" s="219"/>
      <c r="U8" s="219"/>
      <c r="V8" s="219"/>
      <c r="W8" s="219"/>
      <c r="X8" s="219"/>
      <c r="Y8" s="219"/>
      <c r="Z8" s="219"/>
      <c r="AA8" s="219"/>
      <c r="AB8" s="219"/>
      <c r="AC8" s="219"/>
      <c r="AD8" s="219"/>
      <c r="AE8" s="219"/>
      <c r="AF8" s="219"/>
    </row>
    <row r="9" spans="1:33" ht="38.25" customHeight="1" x14ac:dyDescent="0.25">
      <c r="A9" s="1188" t="s">
        <v>12</v>
      </c>
      <c r="B9" s="424" t="s">
        <v>1475</v>
      </c>
      <c r="C9" s="921" t="s">
        <v>1476</v>
      </c>
      <c r="D9" s="1072">
        <v>0</v>
      </c>
      <c r="E9" s="921">
        <v>0</v>
      </c>
      <c r="F9" s="1436" t="s">
        <v>1477</v>
      </c>
      <c r="G9" s="1190" t="s">
        <v>2253</v>
      </c>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row>
    <row r="10" spans="1:33" ht="16.5" customHeight="1" x14ac:dyDescent="0.25">
      <c r="A10" s="1925" t="s">
        <v>95</v>
      </c>
      <c r="B10" s="1925"/>
      <c r="C10" s="1925"/>
      <c r="D10" s="1925"/>
      <c r="E10" s="1925"/>
      <c r="F10" s="1925"/>
      <c r="G10" s="1925"/>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row>
    <row r="11" spans="1:33" ht="129.75" customHeight="1" x14ac:dyDescent="0.25">
      <c r="A11" s="536" t="s">
        <v>78</v>
      </c>
      <c r="B11" s="443" t="s">
        <v>1479</v>
      </c>
      <c r="C11" s="921" t="s">
        <v>1476</v>
      </c>
      <c r="D11" s="1072">
        <v>0</v>
      </c>
      <c r="E11" s="1436" t="s">
        <v>1480</v>
      </c>
      <c r="F11" s="1436" t="s">
        <v>1480</v>
      </c>
      <c r="G11" s="1190" t="s">
        <v>1468</v>
      </c>
      <c r="H11" s="219"/>
      <c r="I11" s="219"/>
      <c r="J11" s="219"/>
      <c r="K11" s="219"/>
      <c r="L11" s="219"/>
      <c r="M11" s="219"/>
      <c r="N11" s="219"/>
      <c r="O11" s="219"/>
      <c r="P11" s="219"/>
      <c r="Q11" s="219"/>
      <c r="R11" s="219"/>
      <c r="S11" s="219"/>
      <c r="T11" s="219"/>
      <c r="U11" s="219"/>
      <c r="V11" s="219"/>
      <c r="W11" s="219"/>
      <c r="X11" s="219"/>
      <c r="Y11" s="219"/>
      <c r="Z11" s="219"/>
      <c r="AA11" s="219"/>
      <c r="AB11" s="219"/>
      <c r="AC11" s="219"/>
      <c r="AD11" s="219"/>
      <c r="AE11" s="219"/>
      <c r="AF11" s="219"/>
    </row>
    <row r="12" spans="1:33" ht="21" customHeight="1" x14ac:dyDescent="0.25">
      <c r="A12" s="1925" t="s">
        <v>211</v>
      </c>
      <c r="B12" s="1925"/>
      <c r="C12" s="1925"/>
      <c r="D12" s="1925"/>
      <c r="E12" s="1925"/>
      <c r="F12" s="1925"/>
      <c r="G12" s="1925"/>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row>
    <row r="13" spans="1:33" ht="58.5" customHeight="1" x14ac:dyDescent="0.25">
      <c r="A13" s="1188" t="s">
        <v>135</v>
      </c>
      <c r="B13" s="424" t="s">
        <v>1481</v>
      </c>
      <c r="C13" s="921" t="s">
        <v>1325</v>
      </c>
      <c r="D13" s="1072">
        <v>69.849999999999994</v>
      </c>
      <c r="E13" s="921">
        <v>100</v>
      </c>
      <c r="F13" s="921">
        <v>100</v>
      </c>
      <c r="G13" s="1190" t="s">
        <v>2291</v>
      </c>
      <c r="H13" s="219"/>
      <c r="I13" s="219"/>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20"/>
    </row>
    <row r="14" spans="1:33" ht="20.25" customHeight="1" x14ac:dyDescent="0.25">
      <c r="A14" s="1925" t="s">
        <v>213</v>
      </c>
      <c r="B14" s="1925"/>
      <c r="C14" s="1925"/>
      <c r="D14" s="1925"/>
      <c r="E14" s="1925"/>
      <c r="F14" s="1925"/>
      <c r="G14" s="1925"/>
      <c r="H14" s="219"/>
      <c r="I14" s="219"/>
      <c r="J14" s="219"/>
      <c r="K14" s="219"/>
      <c r="L14" s="219"/>
      <c r="M14" s="219"/>
      <c r="N14" s="219"/>
      <c r="O14" s="219"/>
      <c r="P14" s="219"/>
      <c r="Q14" s="219"/>
      <c r="R14" s="219"/>
      <c r="S14" s="219"/>
      <c r="T14" s="219"/>
      <c r="U14" s="219"/>
      <c r="V14" s="219"/>
      <c r="W14" s="219"/>
      <c r="X14" s="219"/>
      <c r="Y14" s="219"/>
      <c r="Z14" s="219"/>
      <c r="AA14" s="219"/>
      <c r="AB14" s="219"/>
      <c r="AC14" s="219"/>
      <c r="AD14" s="219"/>
      <c r="AE14" s="219"/>
      <c r="AF14" s="219"/>
      <c r="AG14" s="220"/>
    </row>
    <row r="15" spans="1:33" ht="113.25" customHeight="1" x14ac:dyDescent="0.25">
      <c r="A15" s="1188" t="s">
        <v>145</v>
      </c>
      <c r="B15" s="424" t="s">
        <v>1482</v>
      </c>
      <c r="C15" s="921" t="s">
        <v>1325</v>
      </c>
      <c r="D15" s="1072">
        <v>100</v>
      </c>
      <c r="E15" s="921">
        <v>100</v>
      </c>
      <c r="F15" s="921">
        <v>100</v>
      </c>
      <c r="G15" s="1190" t="s">
        <v>2532</v>
      </c>
      <c r="H15" s="219"/>
      <c r="I15" s="219"/>
      <c r="J15" s="219"/>
      <c r="K15" s="219"/>
      <c r="L15" s="219"/>
      <c r="M15" s="219"/>
      <c r="N15" s="219"/>
      <c r="O15" s="219"/>
      <c r="P15" s="219"/>
      <c r="Q15" s="219"/>
      <c r="R15" s="219"/>
      <c r="S15" s="219"/>
      <c r="T15" s="219"/>
      <c r="U15" s="219"/>
      <c r="V15" s="219"/>
      <c r="W15" s="219"/>
      <c r="X15" s="219"/>
      <c r="Y15" s="219"/>
      <c r="Z15" s="219"/>
      <c r="AA15" s="219"/>
      <c r="AB15" s="219"/>
      <c r="AC15" s="219"/>
      <c r="AD15" s="219"/>
      <c r="AE15" s="219"/>
      <c r="AF15" s="219"/>
      <c r="AG15" s="220"/>
    </row>
    <row r="16" spans="1:33" ht="73.5" customHeight="1" x14ac:dyDescent="0.25">
      <c r="A16" s="1188" t="s">
        <v>147</v>
      </c>
      <c r="B16" s="1189" t="s">
        <v>1483</v>
      </c>
      <c r="C16" s="921" t="s">
        <v>1325</v>
      </c>
      <c r="D16" s="1072">
        <v>49</v>
      </c>
      <c r="E16" s="921">
        <v>57</v>
      </c>
      <c r="F16" s="921">
        <v>57</v>
      </c>
      <c r="G16" s="1190" t="s">
        <v>2292</v>
      </c>
      <c r="H16" s="219"/>
      <c r="I16" s="219"/>
      <c r="J16" s="219"/>
      <c r="K16" s="219"/>
      <c r="L16" s="219"/>
      <c r="M16" s="219"/>
      <c r="N16" s="219"/>
      <c r="O16" s="219"/>
      <c r="P16" s="219"/>
      <c r="Q16" s="219"/>
      <c r="R16" s="219"/>
      <c r="S16" s="219"/>
      <c r="T16" s="219"/>
      <c r="U16" s="219"/>
      <c r="V16" s="219"/>
      <c r="W16" s="219"/>
      <c r="X16" s="219"/>
      <c r="Y16" s="219"/>
      <c r="Z16" s="219"/>
      <c r="AA16" s="219"/>
      <c r="AB16" s="219"/>
      <c r="AC16" s="219"/>
      <c r="AD16" s="219"/>
      <c r="AE16" s="219"/>
      <c r="AF16" s="219"/>
      <c r="AG16" s="220"/>
    </row>
    <row r="17" spans="1:33" ht="56.25" customHeight="1" x14ac:dyDescent="0.25">
      <c r="A17" s="1188" t="s">
        <v>149</v>
      </c>
      <c r="B17" s="424" t="s">
        <v>1484</v>
      </c>
      <c r="C17" s="921" t="s">
        <v>1325</v>
      </c>
      <c r="D17" s="1072">
        <v>100</v>
      </c>
      <c r="E17" s="921">
        <v>100</v>
      </c>
      <c r="F17" s="921">
        <v>100</v>
      </c>
      <c r="G17" s="1190" t="s">
        <v>2293</v>
      </c>
      <c r="H17" s="219"/>
      <c r="I17" s="219"/>
      <c r="J17" s="219"/>
      <c r="K17" s="219"/>
      <c r="L17" s="219"/>
      <c r="M17" s="219"/>
      <c r="N17" s="219"/>
      <c r="O17" s="219"/>
      <c r="P17" s="219"/>
      <c r="Q17" s="219"/>
      <c r="R17" s="219"/>
      <c r="S17" s="219"/>
      <c r="T17" s="219"/>
      <c r="U17" s="219"/>
      <c r="V17" s="219"/>
      <c r="W17" s="219"/>
      <c r="X17" s="219"/>
      <c r="Y17" s="219"/>
      <c r="Z17" s="219"/>
      <c r="AA17" s="219"/>
      <c r="AB17" s="219"/>
      <c r="AC17" s="219"/>
      <c r="AD17" s="219"/>
      <c r="AE17" s="219"/>
      <c r="AF17" s="219"/>
      <c r="AG17" s="220"/>
    </row>
    <row r="18" spans="1:33" ht="45" customHeight="1" x14ac:dyDescent="0.25">
      <c r="A18" s="1188" t="s">
        <v>151</v>
      </c>
      <c r="B18" s="424" t="s">
        <v>1485</v>
      </c>
      <c r="C18" s="921" t="s">
        <v>1325</v>
      </c>
      <c r="D18" s="1072">
        <v>15.7</v>
      </c>
      <c r="E18" s="921">
        <v>33.700000000000003</v>
      </c>
      <c r="F18" s="921">
        <v>33.700000000000003</v>
      </c>
      <c r="G18" s="1216" t="s">
        <v>2277</v>
      </c>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20"/>
    </row>
    <row r="19" spans="1:33" ht="21" customHeight="1" x14ac:dyDescent="0.25">
      <c r="A19" s="2425" t="s">
        <v>133</v>
      </c>
      <c r="B19" s="2425"/>
      <c r="C19" s="2425"/>
      <c r="D19" s="2425"/>
      <c r="E19" s="2425"/>
      <c r="F19" s="2425"/>
      <c r="G19" s="2425"/>
    </row>
    <row r="20" spans="1:33" ht="93.75" customHeight="1" x14ac:dyDescent="0.25">
      <c r="A20" s="1188" t="s">
        <v>181</v>
      </c>
      <c r="B20" s="1189" t="s">
        <v>1486</v>
      </c>
      <c r="C20" s="921" t="s">
        <v>1487</v>
      </c>
      <c r="D20" s="1072" t="s">
        <v>1487</v>
      </c>
      <c r="E20" s="1072" t="s">
        <v>1487</v>
      </c>
      <c r="F20" s="1072" t="s">
        <v>1487</v>
      </c>
      <c r="G20" s="1190" t="s">
        <v>1488</v>
      </c>
    </row>
    <row r="21" spans="1:33" x14ac:dyDescent="0.25">
      <c r="A21" s="2426"/>
      <c r="B21" s="2426"/>
      <c r="C21" s="2426"/>
      <c r="D21" s="2426"/>
      <c r="E21" s="2426"/>
      <c r="F21" s="2426"/>
      <c r="G21" s="2426"/>
    </row>
    <row r="22" spans="1:33" ht="143.25" customHeight="1" x14ac:dyDescent="0.25">
      <c r="A22" s="221"/>
      <c r="B22" s="222"/>
      <c r="C22" s="212"/>
      <c r="D22" s="223"/>
      <c r="E22" s="212"/>
      <c r="F22" s="212"/>
      <c r="G22" s="222"/>
    </row>
    <row r="23" spans="1:33" ht="113.25" customHeight="1" x14ac:dyDescent="0.25">
      <c r="A23" s="221"/>
      <c r="B23" s="222"/>
      <c r="C23" s="212"/>
      <c r="D23" s="223"/>
      <c r="E23" s="212"/>
      <c r="F23" s="212"/>
      <c r="G23" s="222"/>
    </row>
    <row r="24" spans="1:33" x14ac:dyDescent="0.25">
      <c r="A24" s="221"/>
      <c r="B24" s="222"/>
      <c r="C24" s="212"/>
      <c r="D24" s="223"/>
      <c r="E24" s="212"/>
      <c r="F24" s="212"/>
      <c r="G24" s="222"/>
    </row>
    <row r="25" spans="1:33" ht="84.75" customHeight="1" x14ac:dyDescent="0.25">
      <c r="A25" s="221"/>
      <c r="B25" s="222"/>
      <c r="C25" s="212"/>
      <c r="D25" s="223"/>
      <c r="E25" s="212"/>
      <c r="F25" s="212"/>
      <c r="G25" s="222"/>
    </row>
    <row r="26" spans="1:33" x14ac:dyDescent="0.25">
      <c r="C26" s="212"/>
      <c r="D26" s="213"/>
      <c r="E26" s="213"/>
      <c r="F26" s="213"/>
    </row>
  </sheetData>
  <mergeCells count="9">
    <mergeCell ref="A14:G14"/>
    <mergeCell ref="A19:G19"/>
    <mergeCell ref="A21:G21"/>
    <mergeCell ref="A2:G2"/>
    <mergeCell ref="A3:G3"/>
    <mergeCell ref="A4:G4"/>
    <mergeCell ref="A8:G8"/>
    <mergeCell ref="A10:G10"/>
    <mergeCell ref="A12:G12"/>
  </mergeCells>
  <pageMargins left="0.78740157480314965" right="0.39370078740157483" top="0.78740157480314965" bottom="0.78740157480314965" header="0.51181102362204722" footer="0.39370078740157483"/>
  <pageSetup paperSize="9" scale="62" firstPageNumber="168" orientation="landscape" useFirstPageNumber="1" r:id="rId1"/>
  <headerFooter>
    <oddFooter>&amp;R&amp;"Times New Roman,обычный"&amp;14&amp;P</oddFooter>
  </headerFooter>
  <rowBreaks count="1" manualBreakCount="1">
    <brk id="18"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F0"/>
  </sheetPr>
  <dimension ref="A1:J80"/>
  <sheetViews>
    <sheetView view="pageBreakPreview" topLeftCell="A40" zoomScale="60" zoomScaleNormal="60" workbookViewId="0">
      <selection activeCell="E44" sqref="E44"/>
    </sheetView>
  </sheetViews>
  <sheetFormatPr defaultColWidth="8.7109375" defaultRowHeight="12.75" x14ac:dyDescent="0.2"/>
  <cols>
    <col min="1" max="1" width="8.7109375" style="167" customWidth="1"/>
    <col min="2" max="2" width="42.7109375" style="167" customWidth="1"/>
    <col min="3" max="3" width="15.7109375" style="167" customWidth="1"/>
    <col min="4" max="5" width="17.7109375" style="167" customWidth="1"/>
    <col min="6" max="6" width="15.28515625" style="167" customWidth="1"/>
    <col min="7" max="7" width="35.7109375" style="167" customWidth="1"/>
    <col min="8" max="8" width="17.7109375" style="167" customWidth="1"/>
    <col min="9" max="9" width="15.28515625" style="167" customWidth="1"/>
    <col min="10" max="10" width="29.28515625" style="168" customWidth="1"/>
    <col min="11" max="16384" width="8.7109375" style="167"/>
  </cols>
  <sheetData>
    <row r="1" spans="1:10" ht="18.75" x14ac:dyDescent="0.3">
      <c r="A1" s="1212"/>
      <c r="B1" s="1212"/>
      <c r="C1" s="1212"/>
      <c r="D1" s="1212"/>
      <c r="E1" s="1212"/>
      <c r="F1" s="1212"/>
      <c r="G1" s="1212"/>
      <c r="H1" s="1212"/>
      <c r="I1" s="1212"/>
      <c r="J1" s="1206" t="s">
        <v>2222</v>
      </c>
    </row>
    <row r="2" spans="1:10" ht="46.35" customHeight="1" x14ac:dyDescent="0.2">
      <c r="A2" s="2442" t="s">
        <v>1255</v>
      </c>
      <c r="B2" s="2442"/>
      <c r="C2" s="2442"/>
      <c r="D2" s="2442"/>
      <c r="E2" s="2442"/>
      <c r="F2" s="2442"/>
      <c r="G2" s="2442"/>
      <c r="H2" s="2442"/>
      <c r="I2" s="2442"/>
      <c r="J2" s="2442"/>
    </row>
    <row r="3" spans="1:10" ht="22.5" customHeight="1" x14ac:dyDescent="0.2">
      <c r="A3" s="2442" t="s">
        <v>437</v>
      </c>
      <c r="B3" s="2442"/>
      <c r="C3" s="2442"/>
      <c r="D3" s="2442"/>
      <c r="E3" s="2442"/>
      <c r="F3" s="2442"/>
      <c r="G3" s="2442"/>
      <c r="H3" s="2442"/>
      <c r="I3" s="2442"/>
      <c r="J3" s="2442"/>
    </row>
    <row r="4" spans="1:10" ht="30" customHeight="1" x14ac:dyDescent="0.2">
      <c r="A4" s="2442" t="s">
        <v>1251</v>
      </c>
      <c r="B4" s="2442"/>
      <c r="C4" s="2442"/>
      <c r="D4" s="2442"/>
      <c r="E4" s="2442"/>
      <c r="F4" s="2442"/>
      <c r="G4" s="2442"/>
      <c r="H4" s="2442"/>
      <c r="I4" s="2442"/>
      <c r="J4" s="2442"/>
    </row>
    <row r="5" spans="1:10" ht="129" customHeight="1" x14ac:dyDescent="0.2">
      <c r="A5" s="1437" t="s">
        <v>1</v>
      </c>
      <c r="B5" s="1437" t="s">
        <v>2</v>
      </c>
      <c r="C5" s="1437" t="s">
        <v>438</v>
      </c>
      <c r="D5" s="1437" t="s">
        <v>706</v>
      </c>
      <c r="E5" s="1437" t="s">
        <v>1256</v>
      </c>
      <c r="F5" s="1437" t="s">
        <v>4</v>
      </c>
      <c r="G5" s="1437" t="s">
        <v>399</v>
      </c>
      <c r="H5" s="1438" t="s">
        <v>1257</v>
      </c>
      <c r="I5" s="1437" t="s">
        <v>6</v>
      </c>
      <c r="J5" s="1437" t="s">
        <v>7</v>
      </c>
    </row>
    <row r="6" spans="1:10" ht="18.75" x14ac:dyDescent="0.2">
      <c r="A6" s="1437">
        <v>1</v>
      </c>
      <c r="B6" s="1437">
        <v>2</v>
      </c>
      <c r="C6" s="1437">
        <v>3</v>
      </c>
      <c r="D6" s="1437">
        <v>4</v>
      </c>
      <c r="E6" s="1437">
        <v>5</v>
      </c>
      <c r="F6" s="1437">
        <v>6</v>
      </c>
      <c r="G6" s="1437">
        <v>7</v>
      </c>
      <c r="H6" s="1437">
        <v>8</v>
      </c>
      <c r="I6" s="1437">
        <v>9</v>
      </c>
      <c r="J6" s="1437">
        <v>10</v>
      </c>
    </row>
    <row r="7" spans="1:10" ht="18.75" x14ac:dyDescent="0.2">
      <c r="A7" s="2443" t="s">
        <v>218</v>
      </c>
      <c r="B7" s="2443"/>
      <c r="C7" s="2443"/>
      <c r="D7" s="2443"/>
      <c r="E7" s="2443"/>
      <c r="F7" s="2443"/>
      <c r="G7" s="2443"/>
      <c r="H7" s="2443"/>
      <c r="I7" s="2443"/>
      <c r="J7" s="2443"/>
    </row>
    <row r="8" spans="1:10" ht="112.5" x14ac:dyDescent="0.2">
      <c r="A8" s="1439" t="s">
        <v>10</v>
      </c>
      <c r="B8" s="1440" t="s">
        <v>986</v>
      </c>
      <c r="C8" s="1441" t="s">
        <v>23</v>
      </c>
      <c r="D8" s="1442">
        <f>D9+D10+D11+D12+D13+D14</f>
        <v>0</v>
      </c>
      <c r="E8" s="1442">
        <f>E9+E10+E11+E12+E13+E14</f>
        <v>0</v>
      </c>
      <c r="F8" s="1443">
        <v>0</v>
      </c>
      <c r="G8" s="1444"/>
      <c r="H8" s="1442">
        <f>H9+H10+H11+H12+H13+H14</f>
        <v>0</v>
      </c>
      <c r="I8" s="1442">
        <f>I9+I10+I11+I12+I13+I14</f>
        <v>0</v>
      </c>
      <c r="J8" s="1445"/>
    </row>
    <row r="9" spans="1:10" ht="315.75" customHeight="1" x14ac:dyDescent="0.2">
      <c r="A9" s="1446" t="s">
        <v>25</v>
      </c>
      <c r="B9" s="1447" t="s">
        <v>987</v>
      </c>
      <c r="C9" s="1448" t="s">
        <v>23</v>
      </c>
      <c r="D9" s="1217">
        <v>0</v>
      </c>
      <c r="E9" s="1449">
        <v>0</v>
      </c>
      <c r="F9" s="1449">
        <v>0</v>
      </c>
      <c r="G9" s="1450" t="s">
        <v>1430</v>
      </c>
      <c r="H9" s="1449">
        <v>0</v>
      </c>
      <c r="I9" s="1449">
        <v>0</v>
      </c>
      <c r="J9" s="1451" t="s">
        <v>819</v>
      </c>
    </row>
    <row r="10" spans="1:10" ht="152.25" customHeight="1" x14ac:dyDescent="0.2">
      <c r="A10" s="1709" t="s">
        <v>35</v>
      </c>
      <c r="B10" s="1452" t="s">
        <v>988</v>
      </c>
      <c r="C10" s="1453" t="s">
        <v>23</v>
      </c>
      <c r="D10" s="1217">
        <v>0</v>
      </c>
      <c r="E10" s="1449">
        <v>0</v>
      </c>
      <c r="F10" s="1449">
        <v>0</v>
      </c>
      <c r="G10" s="1453" t="s">
        <v>2592</v>
      </c>
      <c r="H10" s="1449">
        <v>0</v>
      </c>
      <c r="I10" s="1449">
        <v>0</v>
      </c>
      <c r="J10" s="1451" t="s">
        <v>819</v>
      </c>
    </row>
    <row r="11" spans="1:10" ht="373.5" customHeight="1" x14ac:dyDescent="0.2">
      <c r="A11" s="1709" t="s">
        <v>36</v>
      </c>
      <c r="B11" s="1711" t="s">
        <v>989</v>
      </c>
      <c r="C11" s="1448" t="s">
        <v>23</v>
      </c>
      <c r="D11" s="474">
        <v>0</v>
      </c>
      <c r="E11" s="1707">
        <v>0</v>
      </c>
      <c r="F11" s="1707">
        <v>0</v>
      </c>
      <c r="G11" s="1454" t="s">
        <v>1381</v>
      </c>
      <c r="H11" s="1707">
        <v>0</v>
      </c>
      <c r="I11" s="1707">
        <v>0</v>
      </c>
      <c r="J11" s="1706" t="s">
        <v>819</v>
      </c>
    </row>
    <row r="12" spans="1:10" ht="155.25" customHeight="1" x14ac:dyDescent="0.2">
      <c r="A12" s="1709" t="s">
        <v>62</v>
      </c>
      <c r="B12" s="1711" t="s">
        <v>990</v>
      </c>
      <c r="C12" s="1448" t="s">
        <v>23</v>
      </c>
      <c r="D12" s="474">
        <v>0</v>
      </c>
      <c r="E12" s="1743">
        <v>0</v>
      </c>
      <c r="F12" s="1743">
        <v>0</v>
      </c>
      <c r="G12" s="1454" t="s">
        <v>2593</v>
      </c>
      <c r="H12" s="1707">
        <v>0</v>
      </c>
      <c r="I12" s="1707">
        <v>0</v>
      </c>
      <c r="J12" s="1706" t="s">
        <v>819</v>
      </c>
    </row>
    <row r="13" spans="1:10" ht="391.5" customHeight="1" x14ac:dyDescent="0.2">
      <c r="A13" s="1446" t="s">
        <v>71</v>
      </c>
      <c r="B13" s="1447" t="s">
        <v>991</v>
      </c>
      <c r="C13" s="1448" t="s">
        <v>23</v>
      </c>
      <c r="D13" s="474">
        <v>0</v>
      </c>
      <c r="E13" s="1455">
        <v>0</v>
      </c>
      <c r="F13" s="1455">
        <v>0</v>
      </c>
      <c r="G13" s="1454" t="s">
        <v>2594</v>
      </c>
      <c r="H13" s="1449">
        <v>0</v>
      </c>
      <c r="I13" s="1449">
        <v>0</v>
      </c>
      <c r="J13" s="1451" t="s">
        <v>819</v>
      </c>
    </row>
    <row r="14" spans="1:10" ht="286.5" customHeight="1" x14ac:dyDescent="0.2">
      <c r="A14" s="2433" t="s">
        <v>87</v>
      </c>
      <c r="B14" s="2445" t="s">
        <v>992</v>
      </c>
      <c r="C14" s="2447" t="s">
        <v>23</v>
      </c>
      <c r="D14" s="2449">
        <v>0</v>
      </c>
      <c r="E14" s="2451">
        <v>0</v>
      </c>
      <c r="F14" s="2451">
        <v>0</v>
      </c>
      <c r="G14" s="2457" t="s">
        <v>2712</v>
      </c>
      <c r="H14" s="2453">
        <v>0</v>
      </c>
      <c r="I14" s="2453">
        <v>0</v>
      </c>
      <c r="J14" s="2455" t="s">
        <v>819</v>
      </c>
    </row>
    <row r="15" spans="1:10" ht="81" customHeight="1" x14ac:dyDescent="0.2">
      <c r="A15" s="2434"/>
      <c r="B15" s="2446"/>
      <c r="C15" s="2448"/>
      <c r="D15" s="2450"/>
      <c r="E15" s="2452"/>
      <c r="F15" s="2452"/>
      <c r="G15" s="2458"/>
      <c r="H15" s="2454"/>
      <c r="I15" s="2454"/>
      <c r="J15" s="2456"/>
    </row>
    <row r="16" spans="1:10" ht="133.5" customHeight="1" x14ac:dyDescent="0.2">
      <c r="A16" s="1794"/>
      <c r="B16" s="1452" t="s">
        <v>2710</v>
      </c>
      <c r="C16" s="1453"/>
      <c r="D16" s="1795"/>
      <c r="E16" s="1796"/>
      <c r="F16" s="1796"/>
      <c r="G16" s="1450" t="s">
        <v>2711</v>
      </c>
      <c r="H16" s="1504"/>
      <c r="I16" s="1504"/>
      <c r="J16" s="1489"/>
    </row>
    <row r="17" spans="1:10" ht="92.25" customHeight="1" x14ac:dyDescent="0.2">
      <c r="A17" s="1446" t="s">
        <v>14</v>
      </c>
      <c r="B17" s="1456" t="s">
        <v>662</v>
      </c>
      <c r="C17" s="1448" t="s">
        <v>23</v>
      </c>
      <c r="D17" s="1449">
        <f>D18+D19+D20+D21+D22</f>
        <v>0</v>
      </c>
      <c r="E17" s="1449">
        <f>E18+E19+E20+E21+E22</f>
        <v>0</v>
      </c>
      <c r="F17" s="1457">
        <v>0</v>
      </c>
      <c r="G17" s="1458"/>
      <c r="H17" s="1449">
        <f>H18+H19+H20+H21+H22</f>
        <v>0</v>
      </c>
      <c r="I17" s="1457">
        <v>0</v>
      </c>
      <c r="J17" s="1458"/>
    </row>
    <row r="18" spans="1:10" ht="142.5" customHeight="1" x14ac:dyDescent="0.2">
      <c r="A18" s="1446" t="s">
        <v>15</v>
      </c>
      <c r="B18" s="1447" t="s">
        <v>993</v>
      </c>
      <c r="C18" s="1448" t="s">
        <v>23</v>
      </c>
      <c r="D18" s="1449">
        <v>0</v>
      </c>
      <c r="E18" s="1449">
        <v>0</v>
      </c>
      <c r="F18" s="1457">
        <v>0</v>
      </c>
      <c r="G18" s="1451" t="s">
        <v>994</v>
      </c>
      <c r="H18" s="1449">
        <v>0</v>
      </c>
      <c r="I18" s="1457">
        <v>0</v>
      </c>
      <c r="J18" s="1451" t="s">
        <v>819</v>
      </c>
    </row>
    <row r="19" spans="1:10" ht="91.5" customHeight="1" x14ac:dyDescent="0.2">
      <c r="A19" s="1446" t="s">
        <v>28</v>
      </c>
      <c r="B19" s="1447" t="s">
        <v>995</v>
      </c>
      <c r="C19" s="1448" t="s">
        <v>23</v>
      </c>
      <c r="D19" s="474">
        <v>0</v>
      </c>
      <c r="E19" s="1455">
        <v>0</v>
      </c>
      <c r="F19" s="1455">
        <v>0</v>
      </c>
      <c r="G19" s="1454" t="s">
        <v>1382</v>
      </c>
      <c r="H19" s="1449">
        <v>0</v>
      </c>
      <c r="I19" s="1449">
        <v>0</v>
      </c>
      <c r="J19" s="1451" t="s">
        <v>819</v>
      </c>
    </row>
    <row r="20" spans="1:10" ht="195" customHeight="1" x14ac:dyDescent="0.2">
      <c r="A20" s="1446" t="s">
        <v>313</v>
      </c>
      <c r="B20" s="1447" t="s">
        <v>996</v>
      </c>
      <c r="C20" s="1448" t="s">
        <v>23</v>
      </c>
      <c r="D20" s="474">
        <v>0</v>
      </c>
      <c r="E20" s="1455">
        <v>0</v>
      </c>
      <c r="F20" s="1455">
        <v>0</v>
      </c>
      <c r="G20" s="1454" t="s">
        <v>1383</v>
      </c>
      <c r="H20" s="1449">
        <v>0</v>
      </c>
      <c r="I20" s="1449">
        <v>0</v>
      </c>
      <c r="J20" s="1451" t="s">
        <v>819</v>
      </c>
    </row>
    <row r="21" spans="1:10" ht="269.25" customHeight="1" x14ac:dyDescent="0.2">
      <c r="A21" s="1446" t="s">
        <v>315</v>
      </c>
      <c r="B21" s="1447" t="s">
        <v>997</v>
      </c>
      <c r="C21" s="1448" t="s">
        <v>23</v>
      </c>
      <c r="D21" s="474">
        <v>0</v>
      </c>
      <c r="E21" s="1459">
        <v>0</v>
      </c>
      <c r="F21" s="1459">
        <v>0</v>
      </c>
      <c r="G21" s="1460" t="s">
        <v>1160</v>
      </c>
      <c r="H21" s="1438">
        <v>0</v>
      </c>
      <c r="I21" s="1438">
        <v>0</v>
      </c>
      <c r="J21" s="1451" t="s">
        <v>819</v>
      </c>
    </row>
    <row r="22" spans="1:10" ht="96.75" customHeight="1" x14ac:dyDescent="0.2">
      <c r="A22" s="1446" t="s">
        <v>316</v>
      </c>
      <c r="B22" s="1447" t="s">
        <v>440</v>
      </c>
      <c r="C22" s="1448" t="s">
        <v>23</v>
      </c>
      <c r="D22" s="474">
        <v>0</v>
      </c>
      <c r="E22" s="1459">
        <v>0</v>
      </c>
      <c r="F22" s="1459">
        <v>0</v>
      </c>
      <c r="G22" s="1451" t="s">
        <v>998</v>
      </c>
      <c r="H22" s="1438">
        <v>0</v>
      </c>
      <c r="I22" s="1438">
        <v>0</v>
      </c>
      <c r="J22" s="1451" t="s">
        <v>819</v>
      </c>
    </row>
    <row r="23" spans="1:10" ht="91.5" customHeight="1" x14ac:dyDescent="0.2">
      <c r="A23" s="1446"/>
      <c r="B23" s="1461" t="s">
        <v>48</v>
      </c>
      <c r="C23" s="1441" t="s">
        <v>23</v>
      </c>
      <c r="D23" s="1442">
        <v>0</v>
      </c>
      <c r="E23" s="1442">
        <f>E10+E11+E12</f>
        <v>0</v>
      </c>
      <c r="F23" s="1462">
        <v>0</v>
      </c>
      <c r="G23" s="1463"/>
      <c r="H23" s="1442">
        <f>H10+H11+H12</f>
        <v>0</v>
      </c>
      <c r="I23" s="1462">
        <f>F23</f>
        <v>0</v>
      </c>
      <c r="J23" s="1458"/>
    </row>
    <row r="24" spans="1:10" ht="18.75" x14ac:dyDescent="0.2">
      <c r="A24" s="1464"/>
      <c r="B24" s="2444" t="s">
        <v>441</v>
      </c>
      <c r="C24" s="2444"/>
      <c r="D24" s="2444"/>
      <c r="E24" s="2444"/>
      <c r="F24" s="2444"/>
      <c r="G24" s="2444"/>
      <c r="H24" s="2444"/>
      <c r="I24" s="2444"/>
      <c r="J24" s="2444"/>
    </row>
    <row r="25" spans="1:10" ht="102" customHeight="1" x14ac:dyDescent="0.2">
      <c r="A25" s="1439" t="s">
        <v>10</v>
      </c>
      <c r="B25" s="1456" t="s">
        <v>999</v>
      </c>
      <c r="C25" s="1441" t="s">
        <v>23</v>
      </c>
      <c r="D25" s="944">
        <f>D26</f>
        <v>0</v>
      </c>
      <c r="E25" s="944">
        <f>E26</f>
        <v>0</v>
      </c>
      <c r="F25" s="1465">
        <v>0</v>
      </c>
      <c r="G25" s="1466"/>
      <c r="H25" s="944">
        <f>H26</f>
        <v>0</v>
      </c>
      <c r="I25" s="1465">
        <v>0</v>
      </c>
      <c r="J25" s="1451" t="s">
        <v>819</v>
      </c>
    </row>
    <row r="26" spans="1:10" ht="143.25" customHeight="1" x14ac:dyDescent="0.2">
      <c r="A26" s="1446" t="s">
        <v>12</v>
      </c>
      <c r="B26" s="1452" t="s">
        <v>1000</v>
      </c>
      <c r="C26" s="1448" t="s">
        <v>23</v>
      </c>
      <c r="D26" s="474">
        <v>0</v>
      </c>
      <c r="E26" s="1459">
        <v>0</v>
      </c>
      <c r="F26" s="1459">
        <v>0</v>
      </c>
      <c r="G26" s="1460" t="s">
        <v>1001</v>
      </c>
      <c r="H26" s="1459">
        <v>0</v>
      </c>
      <c r="I26" s="1459">
        <v>0</v>
      </c>
      <c r="J26" s="1451" t="s">
        <v>819</v>
      </c>
    </row>
    <row r="27" spans="1:10" ht="93.75" x14ac:dyDescent="0.2">
      <c r="A27" s="1439" t="s">
        <v>14</v>
      </c>
      <c r="B27" s="1467" t="s">
        <v>1002</v>
      </c>
      <c r="C27" s="1441" t="s">
        <v>23</v>
      </c>
      <c r="D27" s="944">
        <f>D28+D29+D30+D31</f>
        <v>0</v>
      </c>
      <c r="E27" s="944">
        <f>E28+E29+E30+E31</f>
        <v>0</v>
      </c>
      <c r="F27" s="1465">
        <v>0</v>
      </c>
      <c r="G27" s="1466"/>
      <c r="H27" s="944">
        <f>H28+H29+H30+H31</f>
        <v>0</v>
      </c>
      <c r="I27" s="1465">
        <v>0</v>
      </c>
      <c r="J27" s="1451" t="s">
        <v>819</v>
      </c>
    </row>
    <row r="28" spans="1:10" ht="232.5" customHeight="1" x14ac:dyDescent="0.2">
      <c r="A28" s="1446" t="s">
        <v>78</v>
      </c>
      <c r="B28" s="1468" t="s">
        <v>1003</v>
      </c>
      <c r="C28" s="1448" t="s">
        <v>23</v>
      </c>
      <c r="D28" s="474">
        <v>0</v>
      </c>
      <c r="E28" s="1459">
        <v>0</v>
      </c>
      <c r="F28" s="1459">
        <v>0</v>
      </c>
      <c r="G28" s="1460" t="s">
        <v>1004</v>
      </c>
      <c r="H28" s="1459">
        <v>0</v>
      </c>
      <c r="I28" s="1459">
        <v>0</v>
      </c>
      <c r="J28" s="1451" t="s">
        <v>819</v>
      </c>
    </row>
    <row r="29" spans="1:10" ht="88.5" customHeight="1" x14ac:dyDescent="0.2">
      <c r="A29" s="1446" t="s">
        <v>79</v>
      </c>
      <c r="B29" s="1468" t="s">
        <v>1005</v>
      </c>
      <c r="C29" s="1448" t="s">
        <v>23</v>
      </c>
      <c r="D29" s="474">
        <v>0</v>
      </c>
      <c r="E29" s="1459">
        <v>0</v>
      </c>
      <c r="F29" s="1459">
        <v>0</v>
      </c>
      <c r="G29" s="1460" t="s">
        <v>442</v>
      </c>
      <c r="H29" s="1459">
        <v>0</v>
      </c>
      <c r="I29" s="1459">
        <v>0</v>
      </c>
      <c r="J29" s="1451" t="s">
        <v>819</v>
      </c>
    </row>
    <row r="30" spans="1:10" ht="87" customHeight="1" x14ac:dyDescent="0.2">
      <c r="A30" s="1446" t="s">
        <v>130</v>
      </c>
      <c r="B30" s="1468" t="s">
        <v>1006</v>
      </c>
      <c r="C30" s="1448" t="s">
        <v>23</v>
      </c>
      <c r="D30" s="474">
        <v>0</v>
      </c>
      <c r="E30" s="1459">
        <v>0</v>
      </c>
      <c r="F30" s="1459">
        <v>0</v>
      </c>
      <c r="G30" s="1469" t="s">
        <v>1007</v>
      </c>
      <c r="H30" s="1459">
        <v>0</v>
      </c>
      <c r="I30" s="1459">
        <v>0</v>
      </c>
      <c r="J30" s="1451" t="s">
        <v>819</v>
      </c>
    </row>
    <row r="31" spans="1:10" ht="90" customHeight="1" x14ac:dyDescent="0.2">
      <c r="A31" s="1446" t="s">
        <v>131</v>
      </c>
      <c r="B31" s="1468" t="s">
        <v>1008</v>
      </c>
      <c r="C31" s="1448" t="s">
        <v>23</v>
      </c>
      <c r="D31" s="474">
        <v>0</v>
      </c>
      <c r="E31" s="1459">
        <v>0</v>
      </c>
      <c r="F31" s="1459">
        <v>0</v>
      </c>
      <c r="G31" s="1469" t="s">
        <v>443</v>
      </c>
      <c r="H31" s="1459">
        <v>0</v>
      </c>
      <c r="I31" s="1459">
        <v>0</v>
      </c>
      <c r="J31" s="1451" t="s">
        <v>819</v>
      </c>
    </row>
    <row r="32" spans="1:10" ht="90.75" customHeight="1" x14ac:dyDescent="0.2">
      <c r="A32" s="1439" t="s">
        <v>143</v>
      </c>
      <c r="B32" s="1470" t="s">
        <v>444</v>
      </c>
      <c r="C32" s="1471" t="s">
        <v>23</v>
      </c>
      <c r="D32" s="1472">
        <f>D33+D34+D35+D37+D38</f>
        <v>0</v>
      </c>
      <c r="E32" s="1472">
        <f>E33+E34+E35+E37+E38</f>
        <v>0</v>
      </c>
      <c r="F32" s="1473">
        <v>0</v>
      </c>
      <c r="G32" s="1474"/>
      <c r="H32" s="1472">
        <f>H33+H34+H35+H37+H38</f>
        <v>0</v>
      </c>
      <c r="I32" s="1473">
        <v>0</v>
      </c>
      <c r="J32" s="1475" t="s">
        <v>819</v>
      </c>
    </row>
    <row r="33" spans="1:10" ht="210.75" customHeight="1" x14ac:dyDescent="0.2">
      <c r="A33" s="1446" t="s">
        <v>335</v>
      </c>
      <c r="B33" s="1476" t="s">
        <v>1009</v>
      </c>
      <c r="C33" s="1477" t="s">
        <v>23</v>
      </c>
      <c r="D33" s="1478">
        <v>0</v>
      </c>
      <c r="E33" s="1479">
        <v>0</v>
      </c>
      <c r="F33" s="1479">
        <v>0</v>
      </c>
      <c r="G33" s="1480" t="s">
        <v>2595</v>
      </c>
      <c r="H33" s="1479">
        <v>0</v>
      </c>
      <c r="I33" s="1479">
        <v>0</v>
      </c>
      <c r="J33" s="1481" t="s">
        <v>819</v>
      </c>
    </row>
    <row r="34" spans="1:10" ht="133.5" customHeight="1" x14ac:dyDescent="0.2">
      <c r="A34" s="1446" t="s">
        <v>488</v>
      </c>
      <c r="B34" s="1476" t="s">
        <v>1010</v>
      </c>
      <c r="C34" s="1477" t="s">
        <v>23</v>
      </c>
      <c r="D34" s="1478">
        <v>0</v>
      </c>
      <c r="E34" s="1479">
        <v>0</v>
      </c>
      <c r="F34" s="1479">
        <v>0</v>
      </c>
      <c r="G34" s="1480" t="s">
        <v>1011</v>
      </c>
      <c r="H34" s="1479">
        <v>0</v>
      </c>
      <c r="I34" s="1479">
        <v>0</v>
      </c>
      <c r="J34" s="1481" t="s">
        <v>819</v>
      </c>
    </row>
    <row r="35" spans="1:10" ht="213.75" customHeight="1" x14ac:dyDescent="0.2">
      <c r="A35" s="2433" t="s">
        <v>490</v>
      </c>
      <c r="B35" s="2435" t="s">
        <v>1012</v>
      </c>
      <c r="C35" s="2437" t="s">
        <v>23</v>
      </c>
      <c r="D35" s="2439">
        <v>0</v>
      </c>
      <c r="E35" s="2427">
        <v>0</v>
      </c>
      <c r="F35" s="2427">
        <v>0</v>
      </c>
      <c r="G35" s="2431" t="s">
        <v>2714</v>
      </c>
      <c r="H35" s="2427">
        <v>0</v>
      </c>
      <c r="I35" s="2427">
        <v>0</v>
      </c>
      <c r="J35" s="2429" t="s">
        <v>2713</v>
      </c>
    </row>
    <row r="36" spans="1:10" ht="151.5" customHeight="1" x14ac:dyDescent="0.2">
      <c r="A36" s="2434"/>
      <c r="B36" s="2436"/>
      <c r="C36" s="2438"/>
      <c r="D36" s="2440"/>
      <c r="E36" s="2428"/>
      <c r="F36" s="2428"/>
      <c r="G36" s="2432"/>
      <c r="H36" s="2428"/>
      <c r="I36" s="2428"/>
      <c r="J36" s="2430"/>
    </row>
    <row r="37" spans="1:10" ht="207" customHeight="1" x14ac:dyDescent="0.2">
      <c r="A37" s="1446" t="s">
        <v>494</v>
      </c>
      <c r="B37" s="1476" t="s">
        <v>1013</v>
      </c>
      <c r="C37" s="1477" t="s">
        <v>23</v>
      </c>
      <c r="D37" s="1478">
        <v>0</v>
      </c>
      <c r="E37" s="1479">
        <v>0</v>
      </c>
      <c r="F37" s="1479">
        <v>0</v>
      </c>
      <c r="G37" s="1480" t="s">
        <v>1014</v>
      </c>
      <c r="H37" s="1479">
        <v>0</v>
      </c>
      <c r="I37" s="1479">
        <v>0</v>
      </c>
      <c r="J37" s="1481" t="s">
        <v>819</v>
      </c>
    </row>
    <row r="38" spans="1:10" ht="184.5" customHeight="1" x14ac:dyDescent="0.2">
      <c r="A38" s="2433" t="s">
        <v>1015</v>
      </c>
      <c r="B38" s="2435" t="s">
        <v>1016</v>
      </c>
      <c r="C38" s="2437" t="s">
        <v>23</v>
      </c>
      <c r="D38" s="2439">
        <v>0</v>
      </c>
      <c r="E38" s="2427">
        <v>0</v>
      </c>
      <c r="F38" s="2427">
        <v>0</v>
      </c>
      <c r="G38" s="2481" t="s">
        <v>2437</v>
      </c>
      <c r="H38" s="2427">
        <v>0</v>
      </c>
      <c r="I38" s="2427">
        <v>0</v>
      </c>
      <c r="J38" s="2429" t="s">
        <v>819</v>
      </c>
    </row>
    <row r="39" spans="1:10" ht="95.25" customHeight="1" x14ac:dyDescent="0.2">
      <c r="A39" s="2434"/>
      <c r="B39" s="2436"/>
      <c r="C39" s="2438"/>
      <c r="D39" s="2440"/>
      <c r="E39" s="2428"/>
      <c r="F39" s="2428"/>
      <c r="G39" s="2482"/>
      <c r="H39" s="2428"/>
      <c r="I39" s="2428"/>
      <c r="J39" s="2430"/>
    </row>
    <row r="40" spans="1:10" ht="89.25" customHeight="1" x14ac:dyDescent="0.2">
      <c r="A40" s="1439"/>
      <c r="B40" s="1482" t="s">
        <v>75</v>
      </c>
      <c r="C40" s="1441" t="s">
        <v>23</v>
      </c>
      <c r="D40" s="1442">
        <f>D25+D27+D32</f>
        <v>0</v>
      </c>
      <c r="E40" s="1442">
        <f>E25+E27+E32</f>
        <v>0</v>
      </c>
      <c r="F40" s="1442">
        <v>0</v>
      </c>
      <c r="G40" s="1444"/>
      <c r="H40" s="1442">
        <f>H25+H27+H32</f>
        <v>0</v>
      </c>
      <c r="I40" s="1442">
        <f>F40</f>
        <v>0</v>
      </c>
      <c r="J40" s="1483"/>
    </row>
    <row r="41" spans="1:10" ht="27" customHeight="1" x14ac:dyDescent="0.2">
      <c r="A41" s="1439"/>
      <c r="B41" s="2441" t="s">
        <v>222</v>
      </c>
      <c r="C41" s="2441"/>
      <c r="D41" s="2441"/>
      <c r="E41" s="2441"/>
      <c r="F41" s="2441"/>
      <c r="G41" s="2441"/>
      <c r="H41" s="2441"/>
      <c r="I41" s="2441"/>
      <c r="J41" s="2441"/>
    </row>
    <row r="42" spans="1:10" ht="98.25" customHeight="1" x14ac:dyDescent="0.2">
      <c r="A42" s="1439" t="s">
        <v>10</v>
      </c>
      <c r="B42" s="1484" t="s">
        <v>445</v>
      </c>
      <c r="C42" s="1440" t="s">
        <v>23</v>
      </c>
      <c r="D42" s="1442">
        <f>D43+D44+D47</f>
        <v>5150.3</v>
      </c>
      <c r="E42" s="1442">
        <f>E43+E44+E47</f>
        <v>5150.3</v>
      </c>
      <c r="F42" s="1442">
        <f>E42*100/D42</f>
        <v>100</v>
      </c>
      <c r="G42" s="1485"/>
      <c r="H42" s="1442">
        <f>H43+H44+H47</f>
        <v>5150.3</v>
      </c>
      <c r="I42" s="1442">
        <f>H42/D42*100</f>
        <v>100</v>
      </c>
      <c r="J42" s="1483"/>
    </row>
    <row r="43" spans="1:10" ht="111.75" customHeight="1" x14ac:dyDescent="0.2">
      <c r="A43" s="1446" t="s">
        <v>25</v>
      </c>
      <c r="B43" s="1486" t="s">
        <v>1017</v>
      </c>
      <c r="C43" s="1447" t="s">
        <v>23</v>
      </c>
      <c r="D43" s="1438">
        <v>0</v>
      </c>
      <c r="E43" s="1487">
        <v>0</v>
      </c>
      <c r="F43" s="1487">
        <v>0</v>
      </c>
      <c r="G43" s="1488"/>
      <c r="H43" s="1449">
        <v>0</v>
      </c>
      <c r="I43" s="1449">
        <v>0</v>
      </c>
      <c r="J43" s="1451" t="s">
        <v>819</v>
      </c>
    </row>
    <row r="44" spans="1:10" ht="173.25" customHeight="1" x14ac:dyDescent="0.2">
      <c r="A44" s="1446" t="s">
        <v>35</v>
      </c>
      <c r="B44" s="1486" t="s">
        <v>1018</v>
      </c>
      <c r="C44" s="1447" t="s">
        <v>23</v>
      </c>
      <c r="D44" s="1487">
        <f>D45+D46</f>
        <v>2800</v>
      </c>
      <c r="E44" s="1487">
        <f>E45+E46</f>
        <v>2800</v>
      </c>
      <c r="F44" s="1449">
        <f>E44*100/D44</f>
        <v>100</v>
      </c>
      <c r="G44" s="1706" t="s">
        <v>1385</v>
      </c>
      <c r="H44" s="1487">
        <f>H45+H46</f>
        <v>2800</v>
      </c>
      <c r="I44" s="1449">
        <f>H44/D44*100</f>
        <v>100</v>
      </c>
      <c r="J44" s="1451"/>
    </row>
    <row r="45" spans="1:10" ht="187.5" customHeight="1" x14ac:dyDescent="0.2">
      <c r="A45" s="1709" t="s">
        <v>285</v>
      </c>
      <c r="B45" s="1710" t="s">
        <v>1019</v>
      </c>
      <c r="C45" s="1711" t="s">
        <v>23</v>
      </c>
      <c r="D45" s="1708">
        <v>0</v>
      </c>
      <c r="E45" s="1708">
        <v>0</v>
      </c>
      <c r="F45" s="1707">
        <v>0</v>
      </c>
      <c r="G45" s="1489"/>
      <c r="H45" s="1707">
        <v>0</v>
      </c>
      <c r="I45" s="1707">
        <v>0</v>
      </c>
      <c r="J45" s="1706" t="s">
        <v>1384</v>
      </c>
    </row>
    <row r="46" spans="1:10" ht="155.25" customHeight="1" x14ac:dyDescent="0.2">
      <c r="A46" s="1446" t="s">
        <v>287</v>
      </c>
      <c r="B46" s="1486" t="s">
        <v>1020</v>
      </c>
      <c r="C46" s="1447" t="s">
        <v>23</v>
      </c>
      <c r="D46" s="1487">
        <v>2800</v>
      </c>
      <c r="E46" s="1487">
        <v>2800</v>
      </c>
      <c r="F46" s="1449">
        <f>E46*100/D46</f>
        <v>100</v>
      </c>
      <c r="G46" s="1451" t="s">
        <v>1386</v>
      </c>
      <c r="H46" s="1449">
        <f>E46</f>
        <v>2800</v>
      </c>
      <c r="I46" s="1449">
        <f t="shared" ref="I46:I51" si="0">H46/D46*100</f>
        <v>100</v>
      </c>
      <c r="J46" s="1451"/>
    </row>
    <row r="47" spans="1:10" ht="409.5" customHeight="1" x14ac:dyDescent="0.2">
      <c r="A47" s="2461" t="s">
        <v>36</v>
      </c>
      <c r="B47" s="2462" t="s">
        <v>1429</v>
      </c>
      <c r="C47" s="2463" t="s">
        <v>23</v>
      </c>
      <c r="D47" s="2466">
        <v>2350.3000000000002</v>
      </c>
      <c r="E47" s="2466">
        <v>2350.3000000000002</v>
      </c>
      <c r="F47" s="2465">
        <f>E47*100/D47</f>
        <v>100</v>
      </c>
      <c r="G47" s="2464" t="s">
        <v>1386</v>
      </c>
      <c r="H47" s="2465">
        <f>E47</f>
        <v>2350.3000000000002</v>
      </c>
      <c r="I47" s="2465">
        <f t="shared" si="0"/>
        <v>100</v>
      </c>
      <c r="J47" s="2464"/>
    </row>
    <row r="48" spans="1:10" ht="114" customHeight="1" x14ac:dyDescent="0.2">
      <c r="A48" s="2461"/>
      <c r="B48" s="2462"/>
      <c r="C48" s="2463"/>
      <c r="D48" s="2466"/>
      <c r="E48" s="2466"/>
      <c r="F48" s="2465"/>
      <c r="G48" s="2464"/>
      <c r="H48" s="2465"/>
      <c r="I48" s="2465"/>
      <c r="J48" s="2464"/>
    </row>
    <row r="49" spans="1:10" ht="89.25" customHeight="1" x14ac:dyDescent="0.2">
      <c r="A49" s="1439" t="s">
        <v>143</v>
      </c>
      <c r="B49" s="1467" t="s">
        <v>2278</v>
      </c>
      <c r="C49" s="1484" t="s">
        <v>23</v>
      </c>
      <c r="D49" s="1443">
        <f>D50</f>
        <v>0</v>
      </c>
      <c r="E49" s="1443">
        <f>E50</f>
        <v>0</v>
      </c>
      <c r="F49" s="1442">
        <v>0</v>
      </c>
      <c r="G49" s="1490"/>
      <c r="H49" s="1443">
        <f>H50</f>
        <v>0</v>
      </c>
      <c r="I49" s="1442">
        <v>0</v>
      </c>
      <c r="J49" s="1490" t="s">
        <v>819</v>
      </c>
    </row>
    <row r="50" spans="1:10" ht="338.25" customHeight="1" x14ac:dyDescent="0.2">
      <c r="A50" s="1446" t="s">
        <v>335</v>
      </c>
      <c r="B50" s="1486" t="s">
        <v>1161</v>
      </c>
      <c r="C50" s="1491" t="s">
        <v>23</v>
      </c>
      <c r="D50" s="474">
        <v>0</v>
      </c>
      <c r="E50" s="1459">
        <v>0</v>
      </c>
      <c r="F50" s="1449">
        <v>0</v>
      </c>
      <c r="G50" s="1469" t="s">
        <v>1162</v>
      </c>
      <c r="H50" s="1438">
        <v>0</v>
      </c>
      <c r="I50" s="1449">
        <v>0</v>
      </c>
      <c r="J50" s="1469" t="s">
        <v>819</v>
      </c>
    </row>
    <row r="51" spans="1:10" ht="97.5" customHeight="1" x14ac:dyDescent="0.2">
      <c r="A51" s="1492"/>
      <c r="B51" s="1463" t="s">
        <v>85</v>
      </c>
      <c r="C51" s="1493" t="s">
        <v>23</v>
      </c>
      <c r="D51" s="1494">
        <f>D42+D49</f>
        <v>5150.3</v>
      </c>
      <c r="E51" s="1494">
        <f>E42+E49</f>
        <v>5150.3</v>
      </c>
      <c r="F51" s="1442">
        <f t="shared" ref="F51" si="1">E51*100/D51</f>
        <v>100</v>
      </c>
      <c r="G51" s="1466"/>
      <c r="H51" s="1494">
        <f>H42+H49</f>
        <v>5150.3</v>
      </c>
      <c r="I51" s="1442">
        <f t="shared" si="0"/>
        <v>100</v>
      </c>
      <c r="J51" s="1466"/>
    </row>
    <row r="52" spans="1:10" ht="21" customHeight="1" x14ac:dyDescent="0.2">
      <c r="A52" s="1495"/>
      <c r="B52" s="2441" t="s">
        <v>1021</v>
      </c>
      <c r="C52" s="2441"/>
      <c r="D52" s="2441"/>
      <c r="E52" s="2441"/>
      <c r="F52" s="2441"/>
      <c r="G52" s="2441"/>
      <c r="H52" s="2441"/>
      <c r="I52" s="2441"/>
      <c r="J52" s="2441"/>
    </row>
    <row r="53" spans="1:10" ht="18.75" x14ac:dyDescent="0.2">
      <c r="A53" s="2459" t="s">
        <v>8</v>
      </c>
      <c r="B53" s="2460" t="s">
        <v>1022</v>
      </c>
      <c r="C53" s="1484" t="s">
        <v>18</v>
      </c>
      <c r="D53" s="1442">
        <v>710845.3</v>
      </c>
      <c r="E53" s="1442">
        <f>E54+E55</f>
        <v>609619.04</v>
      </c>
      <c r="F53" s="1442">
        <f>E53*100/D53</f>
        <v>85.759734220652504</v>
      </c>
      <c r="G53" s="1442"/>
      <c r="H53" s="1442">
        <f>H54+H55</f>
        <v>609619.04</v>
      </c>
      <c r="I53" s="1496">
        <f>H53/D53*100</f>
        <v>85.759734220652504</v>
      </c>
      <c r="J53" s="1497"/>
    </row>
    <row r="54" spans="1:10" ht="99.6" customHeight="1" x14ac:dyDescent="0.2">
      <c r="A54" s="2459"/>
      <c r="B54" s="2460"/>
      <c r="C54" s="1484" t="s">
        <v>23</v>
      </c>
      <c r="D54" s="1442">
        <f>D59+D60</f>
        <v>4168.7</v>
      </c>
      <c r="E54" s="1442">
        <f>E59+E60</f>
        <v>3721.04</v>
      </c>
      <c r="F54" s="1442">
        <f>E54*100/D54</f>
        <v>89.261400436586953</v>
      </c>
      <c r="G54" s="1442"/>
      <c r="H54" s="1442">
        <f>H59+H60</f>
        <v>3721.04</v>
      </c>
      <c r="I54" s="1496">
        <f>H54/D54*100</f>
        <v>89.261400436586939</v>
      </c>
      <c r="J54" s="1497"/>
    </row>
    <row r="55" spans="1:10" ht="56.25" x14ac:dyDescent="0.2">
      <c r="A55" s="2459"/>
      <c r="B55" s="2460"/>
      <c r="C55" s="1498" t="s">
        <v>24</v>
      </c>
      <c r="D55" s="1442">
        <f>D56+D57+D58</f>
        <v>606042</v>
      </c>
      <c r="E55" s="1442">
        <f>E56+E57+E58</f>
        <v>605898</v>
      </c>
      <c r="F55" s="1442">
        <f>E55*100/D55</f>
        <v>99.976239270545605</v>
      </c>
      <c r="G55" s="1442"/>
      <c r="H55" s="1442">
        <f>H56+H57+H58</f>
        <v>605898</v>
      </c>
      <c r="I55" s="1496">
        <f>H55/D55*100</f>
        <v>99.976239270545605</v>
      </c>
      <c r="J55" s="1497"/>
    </row>
    <row r="56" spans="1:10" ht="146.25" customHeight="1" x14ac:dyDescent="0.2">
      <c r="A56" s="1446" t="s">
        <v>12</v>
      </c>
      <c r="B56" s="1447" t="s">
        <v>1023</v>
      </c>
      <c r="C56" s="1499" t="s">
        <v>24</v>
      </c>
      <c r="D56" s="1449">
        <v>603500</v>
      </c>
      <c r="E56" s="1500">
        <v>603500</v>
      </c>
      <c r="F56" s="1449">
        <f>E56*100/D56</f>
        <v>100</v>
      </c>
      <c r="G56" s="1501" t="s">
        <v>1163</v>
      </c>
      <c r="H56" s="1500">
        <f>E56</f>
        <v>603500</v>
      </c>
      <c r="I56" s="1455">
        <f>H56/D56*100</f>
        <v>100</v>
      </c>
      <c r="J56" s="1460"/>
    </row>
    <row r="57" spans="1:10" ht="144.75" customHeight="1" x14ac:dyDescent="0.2">
      <c r="A57" s="1446" t="s">
        <v>13</v>
      </c>
      <c r="B57" s="1452" t="s">
        <v>1024</v>
      </c>
      <c r="C57" s="1499" t="s">
        <v>24</v>
      </c>
      <c r="D57" s="1449">
        <v>2398</v>
      </c>
      <c r="E57" s="1449">
        <v>2398</v>
      </c>
      <c r="F57" s="1449">
        <f t="shared" ref="F57:F70" si="2">E57*100/D57</f>
        <v>100</v>
      </c>
      <c r="G57" s="1454" t="s">
        <v>1373</v>
      </c>
      <c r="H57" s="1449">
        <f>E57</f>
        <v>2398</v>
      </c>
      <c r="I57" s="1455">
        <f t="shared" ref="I57:I70" si="3">H57/D57*100</f>
        <v>100</v>
      </c>
      <c r="J57" s="1502"/>
    </row>
    <row r="58" spans="1:10" ht="262.5" customHeight="1" x14ac:dyDescent="0.2">
      <c r="A58" s="1709" t="s">
        <v>51</v>
      </c>
      <c r="B58" s="1452" t="s">
        <v>1025</v>
      </c>
      <c r="C58" s="1499" t="s">
        <v>24</v>
      </c>
      <c r="D58" s="1707">
        <v>144</v>
      </c>
      <c r="E58" s="1707">
        <v>0</v>
      </c>
      <c r="F58" s="1707">
        <f t="shared" si="2"/>
        <v>0</v>
      </c>
      <c r="G58" s="1454"/>
      <c r="H58" s="1707">
        <v>0</v>
      </c>
      <c r="I58" s="1455">
        <f t="shared" si="3"/>
        <v>0</v>
      </c>
      <c r="J58" s="1503" t="s">
        <v>2596</v>
      </c>
    </row>
    <row r="59" spans="1:10" ht="218.25" customHeight="1" x14ac:dyDescent="0.2">
      <c r="A59" s="1446" t="s">
        <v>98</v>
      </c>
      <c r="B59" s="1452" t="s">
        <v>1026</v>
      </c>
      <c r="C59" s="1448" t="s">
        <v>23</v>
      </c>
      <c r="D59" s="474">
        <v>0</v>
      </c>
      <c r="E59" s="1455">
        <v>0</v>
      </c>
      <c r="F59" s="1449">
        <v>0</v>
      </c>
      <c r="G59" s="1504"/>
      <c r="H59" s="1449">
        <v>0</v>
      </c>
      <c r="I59" s="1455">
        <v>0</v>
      </c>
      <c r="J59" s="1454" t="s">
        <v>819</v>
      </c>
    </row>
    <row r="60" spans="1:10" ht="117" customHeight="1" x14ac:dyDescent="0.2">
      <c r="A60" s="1446" t="s">
        <v>99</v>
      </c>
      <c r="B60" s="1452" t="s">
        <v>1027</v>
      </c>
      <c r="C60" s="1447" t="s">
        <v>23</v>
      </c>
      <c r="D60" s="1449">
        <f>D61+D62+D63+D64</f>
        <v>4168.7</v>
      </c>
      <c r="E60" s="1449">
        <f>E61+E62+E63+E64</f>
        <v>3721.04</v>
      </c>
      <c r="F60" s="1449">
        <f t="shared" si="2"/>
        <v>89.261400436586953</v>
      </c>
      <c r="G60" s="1442"/>
      <c r="H60" s="1449">
        <f>H61+H62+H63+H64</f>
        <v>3721.04</v>
      </c>
      <c r="I60" s="1455">
        <f t="shared" si="3"/>
        <v>89.261400436586939</v>
      </c>
      <c r="J60" s="1497"/>
    </row>
    <row r="61" spans="1:10" ht="162" customHeight="1" x14ac:dyDescent="0.2">
      <c r="A61" s="1446" t="s">
        <v>72</v>
      </c>
      <c r="B61" s="1452" t="s">
        <v>1028</v>
      </c>
      <c r="C61" s="1447" t="s">
        <v>23</v>
      </c>
      <c r="D61" s="1449">
        <v>0</v>
      </c>
      <c r="E61" s="1449">
        <v>0</v>
      </c>
      <c r="F61" s="1449">
        <v>0</v>
      </c>
      <c r="G61" s="1449"/>
      <c r="H61" s="1449">
        <v>0</v>
      </c>
      <c r="I61" s="1455">
        <v>0</v>
      </c>
      <c r="J61" s="1454" t="s">
        <v>2279</v>
      </c>
    </row>
    <row r="62" spans="1:10" ht="114.75" customHeight="1" x14ac:dyDescent="0.2">
      <c r="A62" s="1446" t="s">
        <v>74</v>
      </c>
      <c r="B62" s="1452" t="s">
        <v>1029</v>
      </c>
      <c r="C62" s="1447" t="s">
        <v>23</v>
      </c>
      <c r="D62" s="1449">
        <v>258</v>
      </c>
      <c r="E62" s="1449">
        <v>258</v>
      </c>
      <c r="F62" s="1449">
        <f t="shared" si="2"/>
        <v>100</v>
      </c>
      <c r="G62" s="1454" t="s">
        <v>1164</v>
      </c>
      <c r="H62" s="1449">
        <v>258</v>
      </c>
      <c r="I62" s="1455">
        <f t="shared" si="3"/>
        <v>100</v>
      </c>
      <c r="J62" s="1454"/>
    </row>
    <row r="63" spans="1:10" ht="93.75" x14ac:dyDescent="0.2">
      <c r="A63" s="1446" t="s">
        <v>623</v>
      </c>
      <c r="B63" s="1452" t="s">
        <v>1030</v>
      </c>
      <c r="C63" s="1447" t="s">
        <v>23</v>
      </c>
      <c r="D63" s="1449">
        <v>1463.2</v>
      </c>
      <c r="E63" s="1449">
        <v>1463.2</v>
      </c>
      <c r="F63" s="1449">
        <f t="shared" si="2"/>
        <v>100</v>
      </c>
      <c r="G63" s="1454" t="s">
        <v>1372</v>
      </c>
      <c r="H63" s="1449">
        <f>E63</f>
        <v>1463.2</v>
      </c>
      <c r="I63" s="1455">
        <f t="shared" si="3"/>
        <v>100</v>
      </c>
      <c r="J63" s="1454"/>
    </row>
    <row r="64" spans="1:10" ht="90" customHeight="1" x14ac:dyDescent="0.2">
      <c r="A64" s="1446" t="s">
        <v>844</v>
      </c>
      <c r="B64" s="1452" t="s">
        <v>1031</v>
      </c>
      <c r="C64" s="1447" t="s">
        <v>23</v>
      </c>
      <c r="D64" s="1449">
        <v>2447.5</v>
      </c>
      <c r="E64" s="1449">
        <v>1999.84</v>
      </c>
      <c r="F64" s="1449">
        <f t="shared" si="2"/>
        <v>81.709499489274776</v>
      </c>
      <c r="G64" s="1454" t="s">
        <v>2597</v>
      </c>
      <c r="H64" s="1449">
        <f>E64</f>
        <v>1999.84</v>
      </c>
      <c r="I64" s="1455">
        <f t="shared" si="3"/>
        <v>81.709499489274762</v>
      </c>
      <c r="J64" s="1454"/>
    </row>
    <row r="65" spans="1:10" ht="107.25" customHeight="1" x14ac:dyDescent="0.2">
      <c r="A65" s="1439" t="s">
        <v>14</v>
      </c>
      <c r="B65" s="1440" t="s">
        <v>1032</v>
      </c>
      <c r="C65" s="1505" t="s">
        <v>24</v>
      </c>
      <c r="D65" s="1442">
        <f>D66</f>
        <v>1500</v>
      </c>
      <c r="E65" s="1442">
        <f>E66</f>
        <v>1500</v>
      </c>
      <c r="F65" s="1442">
        <f t="shared" si="2"/>
        <v>100</v>
      </c>
      <c r="G65" s="1490"/>
      <c r="H65" s="1442">
        <f>H66</f>
        <v>1500</v>
      </c>
      <c r="I65" s="1496">
        <f t="shared" si="3"/>
        <v>100</v>
      </c>
      <c r="J65" s="1490"/>
    </row>
    <row r="66" spans="1:10" ht="132.75" customHeight="1" x14ac:dyDescent="0.2">
      <c r="A66" s="1446" t="s">
        <v>15</v>
      </c>
      <c r="B66" s="1447" t="s">
        <v>1033</v>
      </c>
      <c r="C66" s="1506" t="s">
        <v>24</v>
      </c>
      <c r="D66" s="1449">
        <v>1500</v>
      </c>
      <c r="E66" s="1449">
        <v>1500</v>
      </c>
      <c r="F66" s="1449">
        <f t="shared" si="2"/>
        <v>100</v>
      </c>
      <c r="G66" s="1451" t="s">
        <v>1165</v>
      </c>
      <c r="H66" s="1449">
        <f>E66</f>
        <v>1500</v>
      </c>
      <c r="I66" s="1455">
        <f t="shared" si="3"/>
        <v>100</v>
      </c>
      <c r="J66" s="1451"/>
    </row>
    <row r="67" spans="1:10" ht="21.75" customHeight="1" x14ac:dyDescent="0.2">
      <c r="A67" s="2459" t="s">
        <v>16</v>
      </c>
      <c r="B67" s="2460" t="s">
        <v>1034</v>
      </c>
      <c r="C67" s="1505" t="s">
        <v>18</v>
      </c>
      <c r="D67" s="1442">
        <f>D68+D69</f>
        <v>350</v>
      </c>
      <c r="E67" s="1442">
        <f>E68+E69</f>
        <v>350</v>
      </c>
      <c r="F67" s="1442">
        <f t="shared" si="2"/>
        <v>100</v>
      </c>
      <c r="G67" s="2478"/>
      <c r="H67" s="1442">
        <f>H68+H69</f>
        <v>350</v>
      </c>
      <c r="I67" s="1496">
        <f t="shared" si="3"/>
        <v>100</v>
      </c>
      <c r="J67" s="2478"/>
    </row>
    <row r="68" spans="1:10" ht="91.5" customHeight="1" x14ac:dyDescent="0.2">
      <c r="A68" s="2459"/>
      <c r="B68" s="2460"/>
      <c r="C68" s="1505" t="s">
        <v>23</v>
      </c>
      <c r="D68" s="1442">
        <f>D71</f>
        <v>0</v>
      </c>
      <c r="E68" s="1442">
        <f>E71</f>
        <v>0</v>
      </c>
      <c r="F68" s="1442">
        <v>0</v>
      </c>
      <c r="G68" s="2479"/>
      <c r="H68" s="1442">
        <f>H71</f>
        <v>0</v>
      </c>
      <c r="I68" s="1496">
        <v>0</v>
      </c>
      <c r="J68" s="2479"/>
    </row>
    <row r="69" spans="1:10" ht="54.75" customHeight="1" x14ac:dyDescent="0.2">
      <c r="A69" s="2459"/>
      <c r="B69" s="2460"/>
      <c r="C69" s="1505" t="s">
        <v>24</v>
      </c>
      <c r="D69" s="1442">
        <f>D70</f>
        <v>350</v>
      </c>
      <c r="E69" s="1442">
        <f>E70</f>
        <v>350</v>
      </c>
      <c r="F69" s="1442">
        <f t="shared" si="2"/>
        <v>100</v>
      </c>
      <c r="G69" s="2480"/>
      <c r="H69" s="1442">
        <f>H70</f>
        <v>350</v>
      </c>
      <c r="I69" s="1496">
        <f t="shared" si="3"/>
        <v>100</v>
      </c>
      <c r="J69" s="2480"/>
    </row>
    <row r="70" spans="1:10" ht="389.25" customHeight="1" x14ac:dyDescent="0.2">
      <c r="A70" s="1446" t="s">
        <v>20</v>
      </c>
      <c r="B70" s="1447" t="s">
        <v>1035</v>
      </c>
      <c r="C70" s="1506" t="s">
        <v>24</v>
      </c>
      <c r="D70" s="1449">
        <v>350</v>
      </c>
      <c r="E70" s="1449">
        <v>350</v>
      </c>
      <c r="F70" s="1449">
        <f t="shared" si="2"/>
        <v>100</v>
      </c>
      <c r="G70" s="1507" t="s">
        <v>1166</v>
      </c>
      <c r="H70" s="1449">
        <v>350</v>
      </c>
      <c r="I70" s="1455">
        <f t="shared" si="3"/>
        <v>100</v>
      </c>
      <c r="J70" s="1451"/>
    </row>
    <row r="71" spans="1:10" ht="182.25" customHeight="1" x14ac:dyDescent="0.2">
      <c r="A71" s="1446" t="s">
        <v>298</v>
      </c>
      <c r="B71" s="1447" t="s">
        <v>1036</v>
      </c>
      <c r="C71" s="1506" t="s">
        <v>23</v>
      </c>
      <c r="D71" s="1449">
        <v>0</v>
      </c>
      <c r="E71" s="1449">
        <v>0</v>
      </c>
      <c r="F71" s="1449">
        <v>0</v>
      </c>
      <c r="G71" s="1451" t="s">
        <v>1167</v>
      </c>
      <c r="H71" s="1449">
        <v>0</v>
      </c>
      <c r="I71" s="1455">
        <v>0</v>
      </c>
      <c r="J71" s="1451"/>
    </row>
    <row r="72" spans="1:10" ht="97.5" customHeight="1" x14ac:dyDescent="0.3">
      <c r="A72" s="1439" t="s">
        <v>143</v>
      </c>
      <c r="B72" s="1440" t="s">
        <v>1168</v>
      </c>
      <c r="C72" s="1505" t="s">
        <v>23</v>
      </c>
      <c r="D72" s="1442">
        <f>D73+D74</f>
        <v>0</v>
      </c>
      <c r="E72" s="1442">
        <f>E73+E74</f>
        <v>0</v>
      </c>
      <c r="F72" s="1442">
        <v>0</v>
      </c>
      <c r="G72" s="1508"/>
      <c r="H72" s="1442">
        <f>H73+H74</f>
        <v>0</v>
      </c>
      <c r="I72" s="1496">
        <v>0</v>
      </c>
      <c r="J72" s="1510"/>
    </row>
    <row r="73" spans="1:10" ht="114.75" customHeight="1" x14ac:dyDescent="0.2">
      <c r="A73" s="1446" t="s">
        <v>335</v>
      </c>
      <c r="B73" s="1447" t="s">
        <v>1169</v>
      </c>
      <c r="C73" s="1506" t="s">
        <v>23</v>
      </c>
      <c r="D73" s="1449">
        <v>0</v>
      </c>
      <c r="E73" s="1449">
        <v>0</v>
      </c>
      <c r="F73" s="1449">
        <v>0</v>
      </c>
      <c r="G73" s="1454" t="s">
        <v>1037</v>
      </c>
      <c r="H73" s="1449">
        <v>0</v>
      </c>
      <c r="I73" s="1455">
        <v>0</v>
      </c>
      <c r="J73" s="1451"/>
    </row>
    <row r="74" spans="1:10" ht="97.7" customHeight="1" x14ac:dyDescent="0.2">
      <c r="A74" s="1446" t="s">
        <v>488</v>
      </c>
      <c r="B74" s="1447" t="s">
        <v>1170</v>
      </c>
      <c r="C74" s="1509" t="s">
        <v>1038</v>
      </c>
      <c r="D74" s="1449">
        <v>0</v>
      </c>
      <c r="E74" s="1449">
        <v>0</v>
      </c>
      <c r="F74" s="1449">
        <v>0</v>
      </c>
      <c r="G74" s="1451" t="s">
        <v>1039</v>
      </c>
      <c r="H74" s="1449">
        <v>0</v>
      </c>
      <c r="I74" s="1455">
        <v>0</v>
      </c>
      <c r="J74" s="1458"/>
    </row>
    <row r="75" spans="1:10" ht="18.75" x14ac:dyDescent="0.2">
      <c r="A75" s="2467"/>
      <c r="B75" s="2443" t="s">
        <v>89</v>
      </c>
      <c r="C75" s="1493" t="s">
        <v>18</v>
      </c>
      <c r="D75" s="1494">
        <f>D76+D77</f>
        <v>612060.69999999995</v>
      </c>
      <c r="E75" s="1494">
        <f>E76+E77</f>
        <v>611469.04</v>
      </c>
      <c r="F75" s="1442">
        <f t="shared" ref="F75:F80" si="4">E75*100/D75</f>
        <v>99.90333311712385</v>
      </c>
      <c r="G75" s="2469"/>
      <c r="H75" s="1494">
        <f>H76+H77</f>
        <v>611469.04</v>
      </c>
      <c r="I75" s="1496">
        <f>H75/D75*100</f>
        <v>99.90333311712385</v>
      </c>
      <c r="J75" s="2469"/>
    </row>
    <row r="76" spans="1:10" ht="94.7" customHeight="1" x14ac:dyDescent="0.2">
      <c r="A76" s="2467"/>
      <c r="B76" s="2443"/>
      <c r="C76" s="1493" t="s">
        <v>23</v>
      </c>
      <c r="D76" s="1494">
        <f>D54+D68+D72</f>
        <v>4168.7</v>
      </c>
      <c r="E76" s="1494">
        <f>E54+E68+E72</f>
        <v>3721.04</v>
      </c>
      <c r="F76" s="1442">
        <f t="shared" si="4"/>
        <v>89.261400436586953</v>
      </c>
      <c r="G76" s="2470"/>
      <c r="H76" s="1494">
        <f>H54+H68+H72</f>
        <v>3721.04</v>
      </c>
      <c r="I76" s="1494">
        <f>I54+I68+I72</f>
        <v>89.261400436586939</v>
      </c>
      <c r="J76" s="2470"/>
    </row>
    <row r="77" spans="1:10" ht="58.35" customHeight="1" x14ac:dyDescent="0.2">
      <c r="A77" s="2467"/>
      <c r="B77" s="2443"/>
      <c r="C77" s="1493" t="s">
        <v>24</v>
      </c>
      <c r="D77" s="1494">
        <f>D55+D65+D69</f>
        <v>607892</v>
      </c>
      <c r="E77" s="1494">
        <f>E55+E65+E69</f>
        <v>607748</v>
      </c>
      <c r="F77" s="1442">
        <f t="shared" si="4"/>
        <v>99.976311581662529</v>
      </c>
      <c r="G77" s="2471"/>
      <c r="H77" s="1494">
        <f>H55+H65+H69</f>
        <v>607748</v>
      </c>
      <c r="I77" s="1496">
        <f>H77/D77*100</f>
        <v>99.976311581662543</v>
      </c>
      <c r="J77" s="2471"/>
    </row>
    <row r="78" spans="1:10" ht="18.75" x14ac:dyDescent="0.2">
      <c r="A78" s="2468"/>
      <c r="B78" s="2443" t="s">
        <v>86</v>
      </c>
      <c r="C78" s="1493" t="s">
        <v>118</v>
      </c>
      <c r="D78" s="1443">
        <f>D79+D80</f>
        <v>617211</v>
      </c>
      <c r="E78" s="1443">
        <f>E79+E80</f>
        <v>616619.34</v>
      </c>
      <c r="F78" s="1442">
        <f t="shared" si="4"/>
        <v>99.904139751235803</v>
      </c>
      <c r="G78" s="2472"/>
      <c r="H78" s="1443">
        <f>H79+H80</f>
        <v>616619.34</v>
      </c>
      <c r="I78" s="1496">
        <f>H78/D78*100</f>
        <v>99.904139751235803</v>
      </c>
      <c r="J78" s="2475"/>
    </row>
    <row r="79" spans="1:10" ht="91.7" customHeight="1" x14ac:dyDescent="0.2">
      <c r="A79" s="2468"/>
      <c r="B79" s="2443"/>
      <c r="C79" s="1493" t="s">
        <v>23</v>
      </c>
      <c r="D79" s="1443">
        <f>D23+D40+D51+D76</f>
        <v>9319</v>
      </c>
      <c r="E79" s="1443">
        <f>E23+E40+E51+E76</f>
        <v>8871.34</v>
      </c>
      <c r="F79" s="1442">
        <f t="shared" si="4"/>
        <v>95.196265693743968</v>
      </c>
      <c r="G79" s="2473"/>
      <c r="H79" s="1443">
        <f>H23+H40+H51+H76</f>
        <v>8871.34</v>
      </c>
      <c r="I79" s="1496">
        <f>H79/D79*100</f>
        <v>95.196265693743968</v>
      </c>
      <c r="J79" s="2476"/>
    </row>
    <row r="80" spans="1:10" ht="61.35" customHeight="1" x14ac:dyDescent="0.2">
      <c r="A80" s="2468"/>
      <c r="B80" s="2443"/>
      <c r="C80" s="1493" t="s">
        <v>24</v>
      </c>
      <c r="D80" s="1443">
        <f>D77</f>
        <v>607892</v>
      </c>
      <c r="E80" s="1443">
        <f>E77</f>
        <v>607748</v>
      </c>
      <c r="F80" s="1442">
        <f t="shared" si="4"/>
        <v>99.976311581662529</v>
      </c>
      <c r="G80" s="2474"/>
      <c r="H80" s="1443">
        <f>H77</f>
        <v>607748</v>
      </c>
      <c r="I80" s="1496">
        <f>H80/D80*100</f>
        <v>99.976311581662543</v>
      </c>
      <c r="J80" s="2477"/>
    </row>
  </sheetData>
  <mergeCells count="61">
    <mergeCell ref="F38:F39"/>
    <mergeCell ref="H38:H39"/>
    <mergeCell ref="I38:I39"/>
    <mergeCell ref="J38:J39"/>
    <mergeCell ref="G38:G39"/>
    <mergeCell ref="A38:A39"/>
    <mergeCell ref="B38:B39"/>
    <mergeCell ref="C38:C39"/>
    <mergeCell ref="E38:E39"/>
    <mergeCell ref="D38:D39"/>
    <mergeCell ref="G75:G77"/>
    <mergeCell ref="J75:J77"/>
    <mergeCell ref="G78:G80"/>
    <mergeCell ref="J78:J80"/>
    <mergeCell ref="G67:G69"/>
    <mergeCell ref="J67:J69"/>
    <mergeCell ref="A67:A69"/>
    <mergeCell ref="B67:B69"/>
    <mergeCell ref="A75:A77"/>
    <mergeCell ref="B75:B77"/>
    <mergeCell ref="A78:A80"/>
    <mergeCell ref="B78:B80"/>
    <mergeCell ref="G47:G48"/>
    <mergeCell ref="H47:H48"/>
    <mergeCell ref="I47:I48"/>
    <mergeCell ref="J47:J48"/>
    <mergeCell ref="B52:J52"/>
    <mergeCell ref="D47:D48"/>
    <mergeCell ref="E47:E48"/>
    <mergeCell ref="F47:F48"/>
    <mergeCell ref="A53:A55"/>
    <mergeCell ref="B53:B55"/>
    <mergeCell ref="A47:A48"/>
    <mergeCell ref="B47:B48"/>
    <mergeCell ref="C47:C48"/>
    <mergeCell ref="B41:J41"/>
    <mergeCell ref="A2:J2"/>
    <mergeCell ref="A3:J3"/>
    <mergeCell ref="A4:J4"/>
    <mergeCell ref="A7:J7"/>
    <mergeCell ref="B24:J24"/>
    <mergeCell ref="A14:A15"/>
    <mergeCell ref="B14:B15"/>
    <mergeCell ref="C14:C15"/>
    <mergeCell ref="D14:D15"/>
    <mergeCell ref="E14:E15"/>
    <mergeCell ref="F14:F15"/>
    <mergeCell ref="H14:H15"/>
    <mergeCell ref="I14:I15"/>
    <mergeCell ref="J14:J15"/>
    <mergeCell ref="G14:G15"/>
    <mergeCell ref="A35:A36"/>
    <mergeCell ref="B35:B36"/>
    <mergeCell ref="C35:C36"/>
    <mergeCell ref="D35:D36"/>
    <mergeCell ref="E35:E36"/>
    <mergeCell ref="F35:F36"/>
    <mergeCell ref="H35:H36"/>
    <mergeCell ref="I35:I36"/>
    <mergeCell ref="J35:J36"/>
    <mergeCell ref="G35:G36"/>
  </mergeCells>
  <pageMargins left="0.78740157480314965" right="0.39370078740157483" top="0.78740157480314965" bottom="0.78740157480314965" header="0.39370078740157483" footer="0.39370078740157483"/>
  <pageSetup paperSize="9" scale="62" firstPageNumber="170" orientation="landscape" useFirstPageNumber="1" r:id="rId1"/>
  <headerFooter>
    <oddFooter>&amp;R&amp;"Times New Roman,обычный"&amp;14&amp;P</oddFooter>
  </headerFooter>
  <rowBreaks count="1" manualBreakCount="1">
    <brk id="66"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tint="0.79998168889431442"/>
  </sheetPr>
  <dimension ref="A1:G38"/>
  <sheetViews>
    <sheetView topLeftCell="A31" zoomScale="62" zoomScaleNormal="62" workbookViewId="0">
      <selection activeCell="G15" sqref="G15"/>
    </sheetView>
  </sheetViews>
  <sheetFormatPr defaultRowHeight="18" x14ac:dyDescent="0.25"/>
  <cols>
    <col min="1" max="1" width="5.7109375" style="202" customWidth="1"/>
    <col min="2" max="2" width="71.42578125" style="198" customWidth="1"/>
    <col min="3" max="3" width="12.85546875" style="198" customWidth="1"/>
    <col min="4" max="4" width="17.28515625" style="198" customWidth="1"/>
    <col min="5" max="5" width="17.5703125" style="198" customWidth="1"/>
    <col min="6" max="6" width="18.7109375" style="198" customWidth="1"/>
    <col min="7" max="7" width="70.85546875" style="203" customWidth="1"/>
    <col min="8" max="16384" width="9.140625" style="198"/>
  </cols>
  <sheetData>
    <row r="1" spans="1:7" s="197" customFormat="1" ht="16.5" customHeight="1" x14ac:dyDescent="0.3">
      <c r="A1" s="2486" t="s">
        <v>1314</v>
      </c>
      <c r="B1" s="2486"/>
      <c r="C1" s="2486"/>
      <c r="D1" s="2486"/>
      <c r="E1" s="2486"/>
      <c r="F1" s="2486"/>
      <c r="G1" s="2486"/>
    </row>
    <row r="2" spans="1:7" s="197" customFormat="1" ht="4.5" customHeight="1" x14ac:dyDescent="0.3">
      <c r="A2" s="1511"/>
      <c r="B2" s="1511"/>
      <c r="C2" s="1511"/>
      <c r="D2" s="1511"/>
      <c r="E2" s="1511"/>
      <c r="F2" s="1511"/>
      <c r="G2" s="1511"/>
    </row>
    <row r="3" spans="1:7" s="197" customFormat="1" ht="18.75" x14ac:dyDescent="0.25">
      <c r="A3" s="2487" t="s">
        <v>1315</v>
      </c>
      <c r="B3" s="2487"/>
      <c r="C3" s="2487"/>
      <c r="D3" s="2487"/>
      <c r="E3" s="2487"/>
      <c r="F3" s="2487"/>
      <c r="G3" s="2487"/>
    </row>
    <row r="4" spans="1:7" ht="18.75" x14ac:dyDescent="0.25">
      <c r="A4" s="2488" t="s">
        <v>1316</v>
      </c>
      <c r="B4" s="2488"/>
      <c r="C4" s="2488"/>
      <c r="D4" s="2488"/>
      <c r="E4" s="2488"/>
      <c r="F4" s="2488"/>
      <c r="G4" s="2488"/>
    </row>
    <row r="5" spans="1:7" ht="18.75" x14ac:dyDescent="0.25">
      <c r="A5" s="2489" t="s">
        <v>1251</v>
      </c>
      <c r="B5" s="2489"/>
      <c r="C5" s="2489"/>
      <c r="D5" s="2489"/>
      <c r="E5" s="2489"/>
      <c r="F5" s="2489"/>
      <c r="G5" s="2489"/>
    </row>
    <row r="6" spans="1:7" ht="10.5" customHeight="1" x14ac:dyDescent="0.25">
      <c r="A6" s="1512"/>
      <c r="B6" s="1512"/>
      <c r="C6" s="1512"/>
      <c r="D6" s="1512"/>
      <c r="E6" s="1512"/>
      <c r="F6" s="1512"/>
      <c r="G6" s="1512"/>
    </row>
    <row r="7" spans="1:7" s="199" customFormat="1" ht="99" customHeight="1" x14ac:dyDescent="0.25">
      <c r="A7" s="1513" t="s">
        <v>1</v>
      </c>
      <c r="B7" s="1514" t="s">
        <v>1317</v>
      </c>
      <c r="C7" s="1514" t="s">
        <v>1264</v>
      </c>
      <c r="D7" s="1513" t="s">
        <v>1318</v>
      </c>
      <c r="E7" s="1514" t="s">
        <v>1394</v>
      </c>
      <c r="F7" s="1514" t="s">
        <v>1319</v>
      </c>
      <c r="G7" s="1513" t="s">
        <v>1320</v>
      </c>
    </row>
    <row r="8" spans="1:7" s="200" customFormat="1" ht="18.75" x14ac:dyDescent="0.25">
      <c r="A8" s="1514">
        <v>1</v>
      </c>
      <c r="B8" s="1514">
        <v>2</v>
      </c>
      <c r="C8" s="1514">
        <v>3</v>
      </c>
      <c r="D8" s="1514">
        <v>4</v>
      </c>
      <c r="E8" s="1514">
        <v>5</v>
      </c>
      <c r="F8" s="1514">
        <v>6</v>
      </c>
      <c r="G8" s="1514">
        <v>7</v>
      </c>
    </row>
    <row r="9" spans="1:7" s="200" customFormat="1" ht="20.25" customHeight="1" x14ac:dyDescent="0.25">
      <c r="A9" s="1515"/>
      <c r="B9" s="2490" t="s">
        <v>1321</v>
      </c>
      <c r="C9" s="2490"/>
      <c r="D9" s="2490"/>
      <c r="E9" s="2490"/>
      <c r="F9" s="2490"/>
      <c r="G9" s="2490"/>
    </row>
    <row r="10" spans="1:7" s="200" customFormat="1" ht="95.25" customHeight="1" x14ac:dyDescent="0.25">
      <c r="A10" s="1516" t="s">
        <v>12</v>
      </c>
      <c r="B10" s="1517" t="s">
        <v>1322</v>
      </c>
      <c r="C10" s="1518" t="s">
        <v>1323</v>
      </c>
      <c r="D10" s="1519">
        <v>103.97</v>
      </c>
      <c r="E10" s="1520">
        <v>139.6</v>
      </c>
      <c r="F10" s="1521">
        <v>138.6</v>
      </c>
      <c r="G10" s="1529" t="s">
        <v>2715</v>
      </c>
    </row>
    <row r="11" spans="1:7" s="200" customFormat="1" ht="100.5" customHeight="1" x14ac:dyDescent="0.25">
      <c r="A11" s="1516" t="s">
        <v>13</v>
      </c>
      <c r="B11" s="1522" t="s">
        <v>1324</v>
      </c>
      <c r="C11" s="1518" t="s">
        <v>1325</v>
      </c>
      <c r="D11" s="1518">
        <v>42.86</v>
      </c>
      <c r="E11" s="1518">
        <v>58.51</v>
      </c>
      <c r="F11" s="1523">
        <v>92.05</v>
      </c>
      <c r="G11" s="1524" t="s">
        <v>2604</v>
      </c>
    </row>
    <row r="12" spans="1:7" s="200" customFormat="1" ht="79.5" customHeight="1" x14ac:dyDescent="0.25">
      <c r="A12" s="1516" t="s">
        <v>51</v>
      </c>
      <c r="B12" s="1525" t="s">
        <v>1326</v>
      </c>
      <c r="C12" s="1518" t="s">
        <v>1308</v>
      </c>
      <c r="D12" s="1518">
        <v>1</v>
      </c>
      <c r="E12" s="1518">
        <v>1</v>
      </c>
      <c r="F12" s="1526">
        <v>1</v>
      </c>
      <c r="G12" s="1524" t="s">
        <v>1327</v>
      </c>
    </row>
    <row r="13" spans="1:7" s="200" customFormat="1" ht="93.75" customHeight="1" x14ac:dyDescent="0.25">
      <c r="A13" s="1516" t="s">
        <v>98</v>
      </c>
      <c r="B13" s="1525" t="s">
        <v>1328</v>
      </c>
      <c r="C13" s="1518" t="s">
        <v>1308</v>
      </c>
      <c r="D13" s="1518">
        <v>7</v>
      </c>
      <c r="E13" s="1513">
        <v>2</v>
      </c>
      <c r="F13" s="1526">
        <v>13</v>
      </c>
      <c r="G13" s="1527" t="s">
        <v>1428</v>
      </c>
    </row>
    <row r="14" spans="1:7" s="200" customFormat="1" ht="65.25" customHeight="1" x14ac:dyDescent="0.25">
      <c r="A14" s="1516" t="s">
        <v>99</v>
      </c>
      <c r="B14" s="1525" t="s">
        <v>1329</v>
      </c>
      <c r="C14" s="1528" t="s">
        <v>1330</v>
      </c>
      <c r="D14" s="1518">
        <v>3.55</v>
      </c>
      <c r="E14" s="1520">
        <v>1.28</v>
      </c>
      <c r="F14" s="1526">
        <v>10.99</v>
      </c>
      <c r="G14" s="1524" t="s">
        <v>1374</v>
      </c>
    </row>
    <row r="15" spans="1:7" s="200" customFormat="1" ht="88.5" customHeight="1" x14ac:dyDescent="0.25">
      <c r="A15" s="1516" t="s">
        <v>100</v>
      </c>
      <c r="B15" s="1525" t="s">
        <v>1331</v>
      </c>
      <c r="C15" s="1528" t="s">
        <v>1325</v>
      </c>
      <c r="D15" s="1518">
        <v>108.3</v>
      </c>
      <c r="E15" s="1520">
        <v>105.2</v>
      </c>
      <c r="F15" s="1528">
        <v>106.1</v>
      </c>
      <c r="G15" s="1529" t="s">
        <v>2716</v>
      </c>
    </row>
    <row r="16" spans="1:7" s="200" customFormat="1" ht="113.25" customHeight="1" x14ac:dyDescent="0.25">
      <c r="A16" s="1530" t="s">
        <v>1069</v>
      </c>
      <c r="B16" s="1525" t="s">
        <v>1375</v>
      </c>
      <c r="C16" s="1528" t="s">
        <v>1325</v>
      </c>
      <c r="D16" s="1518">
        <v>131.46</v>
      </c>
      <c r="E16" s="1520">
        <v>101.91</v>
      </c>
      <c r="F16" s="1513">
        <v>211.08</v>
      </c>
      <c r="G16" s="1531" t="s">
        <v>2598</v>
      </c>
    </row>
    <row r="17" spans="1:7" s="200" customFormat="1" ht="100.5" customHeight="1" x14ac:dyDescent="0.25">
      <c r="A17" s="1532" t="s">
        <v>1071</v>
      </c>
      <c r="B17" s="1525" t="s">
        <v>1380</v>
      </c>
      <c r="C17" s="1518" t="s">
        <v>1308</v>
      </c>
      <c r="D17" s="1533">
        <v>2707</v>
      </c>
      <c r="E17" s="1533">
        <v>2806</v>
      </c>
      <c r="F17" s="1533">
        <v>2806</v>
      </c>
      <c r="G17" s="1531" t="s">
        <v>1376</v>
      </c>
    </row>
    <row r="18" spans="1:7" s="200" customFormat="1" ht="18" customHeight="1" x14ac:dyDescent="0.25">
      <c r="A18" s="1534"/>
      <c r="B18" s="2491" t="s">
        <v>1332</v>
      </c>
      <c r="C18" s="2491"/>
      <c r="D18" s="2491"/>
      <c r="E18" s="2491"/>
      <c r="F18" s="2491"/>
      <c r="G18" s="2491"/>
    </row>
    <row r="19" spans="1:7" s="200" customFormat="1" ht="75.75" customHeight="1" x14ac:dyDescent="0.25">
      <c r="A19" s="1535" t="s">
        <v>78</v>
      </c>
      <c r="B19" s="1536" t="s">
        <v>1333</v>
      </c>
      <c r="C19" s="1528" t="s">
        <v>1325</v>
      </c>
      <c r="D19" s="1528">
        <v>1.2</v>
      </c>
      <c r="E19" s="1528">
        <v>3.6</v>
      </c>
      <c r="F19" s="1537">
        <v>2.6</v>
      </c>
      <c r="G19" s="1538" t="s">
        <v>1425</v>
      </c>
    </row>
    <row r="20" spans="1:7" s="200" customFormat="1" ht="227.25" customHeight="1" x14ac:dyDescent="0.25">
      <c r="A20" s="1535" t="s">
        <v>79</v>
      </c>
      <c r="B20" s="1536" t="s">
        <v>1334</v>
      </c>
      <c r="C20" s="1528" t="s">
        <v>1325</v>
      </c>
      <c r="D20" s="1528">
        <v>26.7</v>
      </c>
      <c r="E20" s="1528">
        <v>40</v>
      </c>
      <c r="F20" s="1537">
        <v>26.7</v>
      </c>
      <c r="G20" s="1538" t="s">
        <v>1335</v>
      </c>
    </row>
    <row r="21" spans="1:7" s="200" customFormat="1" ht="262.5" customHeight="1" x14ac:dyDescent="0.25">
      <c r="A21" s="1535" t="s">
        <v>130</v>
      </c>
      <c r="B21" s="1536" t="s">
        <v>1336</v>
      </c>
      <c r="C21" s="1528" t="s">
        <v>1325</v>
      </c>
      <c r="D21" s="1537">
        <v>11.3</v>
      </c>
      <c r="E21" s="1537">
        <v>10</v>
      </c>
      <c r="F21" s="1537">
        <v>5.5</v>
      </c>
      <c r="G21" s="1538" t="s">
        <v>1426</v>
      </c>
    </row>
    <row r="22" spans="1:7" s="200" customFormat="1" ht="216" customHeight="1" x14ac:dyDescent="0.25">
      <c r="A22" s="1535" t="s">
        <v>131</v>
      </c>
      <c r="B22" s="1536" t="s">
        <v>1337</v>
      </c>
      <c r="C22" s="1528" t="s">
        <v>1325</v>
      </c>
      <c r="D22" s="1537">
        <v>71.8</v>
      </c>
      <c r="E22" s="1537">
        <v>33</v>
      </c>
      <c r="F22" s="1537">
        <v>49.4</v>
      </c>
      <c r="G22" s="1538" t="s">
        <v>2599</v>
      </c>
    </row>
    <row r="23" spans="1:7" s="200" customFormat="1" ht="186.75" customHeight="1" x14ac:dyDescent="0.25">
      <c r="A23" s="1535" t="s">
        <v>132</v>
      </c>
      <c r="B23" s="1536" t="s">
        <v>1338</v>
      </c>
      <c r="C23" s="1528" t="s">
        <v>1339</v>
      </c>
      <c r="D23" s="1528">
        <v>3.8</v>
      </c>
      <c r="E23" s="1528">
        <v>4.2</v>
      </c>
      <c r="F23" s="1537">
        <v>4.5999999999999996</v>
      </c>
      <c r="G23" s="1538" t="s">
        <v>2603</v>
      </c>
    </row>
    <row r="24" spans="1:7" s="200" customFormat="1" ht="288" customHeight="1" x14ac:dyDescent="0.25">
      <c r="A24" s="1535" t="s">
        <v>853</v>
      </c>
      <c r="B24" s="1536" t="s">
        <v>1340</v>
      </c>
      <c r="C24" s="1528" t="s">
        <v>1308</v>
      </c>
      <c r="D24" s="1528">
        <v>5</v>
      </c>
      <c r="E24" s="1528">
        <v>5</v>
      </c>
      <c r="F24" s="1539">
        <v>5</v>
      </c>
      <c r="G24" s="1538" t="s">
        <v>1341</v>
      </c>
    </row>
    <row r="25" spans="1:7" s="201" customFormat="1" ht="24" customHeight="1" x14ac:dyDescent="0.25">
      <c r="A25" s="1540"/>
      <c r="B25" s="2483" t="s">
        <v>1342</v>
      </c>
      <c r="C25" s="2484"/>
      <c r="D25" s="2484"/>
      <c r="E25" s="2484"/>
      <c r="F25" s="2484"/>
      <c r="G25" s="2484"/>
    </row>
    <row r="26" spans="1:7" s="201" customFormat="1" ht="171" customHeight="1" x14ac:dyDescent="0.25">
      <c r="A26" s="1541" t="s">
        <v>135</v>
      </c>
      <c r="B26" s="1542" t="s">
        <v>1343</v>
      </c>
      <c r="C26" s="1543" t="s">
        <v>1269</v>
      </c>
      <c r="D26" s="1544">
        <v>38.67</v>
      </c>
      <c r="E26" s="1544">
        <v>39.4</v>
      </c>
      <c r="F26" s="1544">
        <v>42.08</v>
      </c>
      <c r="G26" s="1545" t="s">
        <v>1427</v>
      </c>
    </row>
    <row r="27" spans="1:7" s="201" customFormat="1" ht="255.75" customHeight="1" x14ac:dyDescent="0.25">
      <c r="A27" s="1541" t="s">
        <v>137</v>
      </c>
      <c r="B27" s="1542" t="s">
        <v>1344</v>
      </c>
      <c r="C27" s="1543" t="s">
        <v>1281</v>
      </c>
      <c r="D27" s="1544">
        <v>693.64</v>
      </c>
      <c r="E27" s="1544">
        <v>672.08</v>
      </c>
      <c r="F27" s="1544">
        <v>714.65</v>
      </c>
      <c r="G27" s="1545" t="s">
        <v>1387</v>
      </c>
    </row>
    <row r="28" spans="1:7" s="201" customFormat="1" ht="147.75" customHeight="1" x14ac:dyDescent="0.25">
      <c r="A28" s="1541" t="s">
        <v>139</v>
      </c>
      <c r="B28" s="1542" t="s">
        <v>1345</v>
      </c>
      <c r="C28" s="1543" t="s">
        <v>1281</v>
      </c>
      <c r="D28" s="1546">
        <v>167.86</v>
      </c>
      <c r="E28" s="1546">
        <v>18.37</v>
      </c>
      <c r="F28" s="1547">
        <v>61.94</v>
      </c>
      <c r="G28" s="1545" t="s">
        <v>2600</v>
      </c>
    </row>
    <row r="29" spans="1:7" s="201" customFormat="1" ht="189" customHeight="1" x14ac:dyDescent="0.25">
      <c r="A29" s="1541" t="s">
        <v>141</v>
      </c>
      <c r="B29" s="1542" t="s">
        <v>1377</v>
      </c>
      <c r="C29" s="1543" t="s">
        <v>1378</v>
      </c>
      <c r="D29" s="1546">
        <v>683</v>
      </c>
      <c r="E29" s="1546">
        <v>2476</v>
      </c>
      <c r="F29" s="1548">
        <v>3458</v>
      </c>
      <c r="G29" s="1549" t="s">
        <v>2601</v>
      </c>
    </row>
    <row r="30" spans="1:7" s="201" customFormat="1" ht="83.25" customHeight="1" x14ac:dyDescent="0.25">
      <c r="A30" s="1541" t="s">
        <v>1346</v>
      </c>
      <c r="B30" s="1542" t="s">
        <v>1379</v>
      </c>
      <c r="C30" s="1543" t="s">
        <v>1347</v>
      </c>
      <c r="D30" s="1550">
        <v>2550</v>
      </c>
      <c r="E30" s="1551">
        <v>6940</v>
      </c>
      <c r="F30" s="1552">
        <v>7978</v>
      </c>
      <c r="G30" s="1553" t="s">
        <v>2602</v>
      </c>
    </row>
    <row r="31" spans="1:7" s="204" customFormat="1" ht="21" customHeight="1" x14ac:dyDescent="0.25">
      <c r="A31" s="1554"/>
      <c r="B31" s="2485" t="s">
        <v>1348</v>
      </c>
      <c r="C31" s="2485"/>
      <c r="D31" s="2485"/>
      <c r="E31" s="2485"/>
      <c r="F31" s="2485"/>
      <c r="G31" s="2485"/>
    </row>
    <row r="32" spans="1:7" s="205" customFormat="1" ht="120" customHeight="1" x14ac:dyDescent="0.25">
      <c r="A32" s="1555" t="s">
        <v>145</v>
      </c>
      <c r="B32" s="1556" t="s">
        <v>1349</v>
      </c>
      <c r="C32" s="1557" t="s">
        <v>1350</v>
      </c>
      <c r="D32" s="1557">
        <v>3748.9</v>
      </c>
      <c r="E32" s="1557">
        <v>3491.5</v>
      </c>
      <c r="F32" s="1558">
        <v>3491.5</v>
      </c>
      <c r="G32" s="1559" t="s">
        <v>1362</v>
      </c>
    </row>
    <row r="33" spans="1:7" s="205" customFormat="1" ht="48.75" customHeight="1" x14ac:dyDescent="0.25">
      <c r="A33" s="1555" t="s">
        <v>147</v>
      </c>
      <c r="B33" s="1556" t="s">
        <v>1351</v>
      </c>
      <c r="C33" s="1557" t="s">
        <v>1352</v>
      </c>
      <c r="D33" s="1557" t="s">
        <v>1353</v>
      </c>
      <c r="E33" s="1557">
        <v>11</v>
      </c>
      <c r="F33" s="1560">
        <v>11</v>
      </c>
      <c r="G33" s="1559" t="s">
        <v>1363</v>
      </c>
    </row>
    <row r="34" spans="1:7" s="205" customFormat="1" ht="97.5" customHeight="1" x14ac:dyDescent="0.25">
      <c r="A34" s="1555" t="s">
        <v>149</v>
      </c>
      <c r="B34" s="1561" t="s">
        <v>1364</v>
      </c>
      <c r="C34" s="1562" t="s">
        <v>1354</v>
      </c>
      <c r="D34" s="1563" t="s">
        <v>1355</v>
      </c>
      <c r="E34" s="1562">
        <v>2749</v>
      </c>
      <c r="F34" s="1564">
        <v>3129.62</v>
      </c>
      <c r="G34" s="1565" t="s">
        <v>1365</v>
      </c>
    </row>
    <row r="35" spans="1:7" s="205" customFormat="1" ht="63" customHeight="1" x14ac:dyDescent="0.25">
      <c r="A35" s="1555" t="s">
        <v>151</v>
      </c>
      <c r="B35" s="1561" t="s">
        <v>1356</v>
      </c>
      <c r="C35" s="1557" t="s">
        <v>1357</v>
      </c>
      <c r="D35" s="1557">
        <v>200</v>
      </c>
      <c r="E35" s="1557">
        <v>100</v>
      </c>
      <c r="F35" s="1566">
        <v>150</v>
      </c>
      <c r="G35" s="1567" t="s">
        <v>1366</v>
      </c>
    </row>
    <row r="36" spans="1:7" s="205" customFormat="1" ht="84.75" customHeight="1" x14ac:dyDescent="0.25">
      <c r="A36" s="1555" t="s">
        <v>154</v>
      </c>
      <c r="B36" s="1561" t="s">
        <v>1358</v>
      </c>
      <c r="C36" s="1557" t="s">
        <v>1359</v>
      </c>
      <c r="D36" s="1557">
        <v>100</v>
      </c>
      <c r="E36" s="1557">
        <v>30</v>
      </c>
      <c r="F36" s="1566">
        <v>30</v>
      </c>
      <c r="G36" s="1567" t="s">
        <v>1367</v>
      </c>
    </row>
    <row r="37" spans="1:7" s="205" customFormat="1" ht="63" customHeight="1" x14ac:dyDescent="0.25">
      <c r="A37" s="1555" t="s">
        <v>1360</v>
      </c>
      <c r="B37" s="1561" t="s">
        <v>1369</v>
      </c>
      <c r="C37" s="1557" t="s">
        <v>1269</v>
      </c>
      <c r="D37" s="1557">
        <v>28</v>
      </c>
      <c r="E37" s="1557">
        <v>60</v>
      </c>
      <c r="F37" s="1566">
        <v>78.5</v>
      </c>
      <c r="G37" s="1567" t="s">
        <v>1370</v>
      </c>
    </row>
    <row r="38" spans="1:7" s="206" customFormat="1" ht="182.25" customHeight="1" x14ac:dyDescent="0.25">
      <c r="A38" s="1555" t="s">
        <v>1368</v>
      </c>
      <c r="B38" s="1561" t="s">
        <v>1361</v>
      </c>
      <c r="C38" s="1557" t="s">
        <v>1269</v>
      </c>
      <c r="D38" s="1557" t="s">
        <v>1355</v>
      </c>
      <c r="E38" s="1557">
        <v>3</v>
      </c>
      <c r="F38" s="1566">
        <v>3</v>
      </c>
      <c r="G38" s="1565" t="s">
        <v>1371</v>
      </c>
    </row>
  </sheetData>
  <mergeCells count="8">
    <mergeCell ref="B25:G25"/>
    <mergeCell ref="B31:G31"/>
    <mergeCell ref="A1:G1"/>
    <mergeCell ref="A3:G3"/>
    <mergeCell ref="A4:G4"/>
    <mergeCell ref="A5:G5"/>
    <mergeCell ref="B9:G9"/>
    <mergeCell ref="B18:G18"/>
  </mergeCells>
  <phoneticPr fontId="116" type="noConversion"/>
  <pageMargins left="0.78740157480314965" right="0.39370078740157483" top="0.78740157480314965" bottom="0.78740157480314965" header="0" footer="0.39370078740157483"/>
  <pageSetup paperSize="9" scale="62" firstPageNumber="185" fitToHeight="0" orientation="landscape" useFirstPageNumber="1" r:id="rId1"/>
  <headerFooter>
    <oddFooter>&amp;R&amp;"Times New Roman,обычный"&amp;14&amp;P</oddFooter>
  </headerFooter>
  <rowBreaks count="1" manualBreakCount="1">
    <brk id="24" max="16383" man="1"/>
  </rowBreaks>
  <colBreaks count="1" manualBreakCount="1">
    <brk id="7"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F0"/>
  </sheetPr>
  <dimension ref="A1:J59"/>
  <sheetViews>
    <sheetView topLeftCell="A37" zoomScale="85" zoomScaleNormal="85" zoomScalePageLayoutView="40" workbookViewId="0">
      <selection activeCell="AQ55" sqref="AQ55"/>
    </sheetView>
  </sheetViews>
  <sheetFormatPr defaultRowHeight="15" x14ac:dyDescent="0.25"/>
  <cols>
    <col min="1" max="1" width="8.7109375" style="174" customWidth="1"/>
    <col min="2" max="2" width="44.5703125" style="174" customWidth="1"/>
    <col min="3" max="3" width="15.7109375" style="175" customWidth="1"/>
    <col min="4" max="5" width="17.7109375" style="175" customWidth="1"/>
    <col min="6" max="6" width="13.7109375" style="175" customWidth="1"/>
    <col min="7" max="7" width="35.7109375" style="175" customWidth="1"/>
    <col min="8" max="8" width="17.7109375" style="175" customWidth="1"/>
    <col min="9" max="9" width="13.7109375" style="175" customWidth="1"/>
    <col min="10" max="10" width="30.7109375" style="175" customWidth="1"/>
    <col min="11" max="11" width="9.140625" style="174" customWidth="1"/>
    <col min="12" max="16384" width="9.140625" style="174"/>
  </cols>
  <sheetData>
    <row r="1" spans="1:10" ht="18.75" customHeight="1" x14ac:dyDescent="0.3">
      <c r="A1" s="789"/>
      <c r="B1" s="789"/>
      <c r="C1" s="790"/>
      <c r="D1" s="790"/>
      <c r="E1" s="790"/>
      <c r="F1" s="790"/>
      <c r="G1" s="790"/>
      <c r="H1" s="790"/>
      <c r="I1" s="790"/>
      <c r="J1" s="791" t="s">
        <v>2223</v>
      </c>
    </row>
    <row r="2" spans="1:10" ht="45" customHeight="1" x14ac:dyDescent="0.25">
      <c r="A2" s="1872" t="s">
        <v>1258</v>
      </c>
      <c r="B2" s="1872"/>
      <c r="C2" s="1872"/>
      <c r="D2" s="1872"/>
      <c r="E2" s="1872"/>
      <c r="F2" s="1872"/>
      <c r="G2" s="1872"/>
      <c r="H2" s="1872"/>
      <c r="I2" s="1872"/>
      <c r="J2" s="1872"/>
    </row>
    <row r="3" spans="1:10" ht="29.1" customHeight="1" x14ac:dyDescent="0.25">
      <c r="A3" s="1872" t="s">
        <v>583</v>
      </c>
      <c r="B3" s="1872"/>
      <c r="C3" s="1872"/>
      <c r="D3" s="1872"/>
      <c r="E3" s="1872"/>
      <c r="F3" s="1872"/>
      <c r="G3" s="1872"/>
      <c r="H3" s="1872"/>
      <c r="I3" s="1872"/>
      <c r="J3" s="1872"/>
    </row>
    <row r="4" spans="1:10" ht="27" customHeight="1" x14ac:dyDescent="0.25">
      <c r="A4" s="1872" t="s">
        <v>1251</v>
      </c>
      <c r="B4" s="1872"/>
      <c r="C4" s="1872"/>
      <c r="D4" s="1872"/>
      <c r="E4" s="1872"/>
      <c r="F4" s="1872"/>
      <c r="G4" s="1872"/>
      <c r="H4" s="1872"/>
      <c r="I4" s="1872"/>
      <c r="J4" s="1872"/>
    </row>
    <row r="5" spans="1:10" ht="14.25" customHeight="1" x14ac:dyDescent="0.3">
      <c r="A5" s="792"/>
      <c r="B5" s="793"/>
      <c r="C5" s="794"/>
      <c r="D5" s="794"/>
      <c r="E5" s="794"/>
      <c r="F5" s="794"/>
      <c r="G5" s="795"/>
      <c r="H5" s="795"/>
      <c r="I5" s="795"/>
      <c r="J5" s="795"/>
    </row>
    <row r="6" spans="1:10" ht="111.6" customHeight="1" x14ac:dyDescent="0.25">
      <c r="A6" s="403" t="s">
        <v>1</v>
      </c>
      <c r="B6" s="403" t="s">
        <v>2</v>
      </c>
      <c r="C6" s="403" t="s">
        <v>386</v>
      </c>
      <c r="D6" s="403" t="s">
        <v>706</v>
      </c>
      <c r="E6" s="403" t="s">
        <v>1259</v>
      </c>
      <c r="F6" s="403" t="s">
        <v>4</v>
      </c>
      <c r="G6" s="403" t="s">
        <v>399</v>
      </c>
      <c r="H6" s="403" t="s">
        <v>1253</v>
      </c>
      <c r="I6" s="403" t="s">
        <v>6</v>
      </c>
      <c r="J6" s="403" t="s">
        <v>448</v>
      </c>
    </row>
    <row r="7" spans="1:10" ht="18.75" x14ac:dyDescent="0.25">
      <c r="A7" s="403">
        <v>1</v>
      </c>
      <c r="B7" s="403">
        <v>2</v>
      </c>
      <c r="C7" s="403">
        <v>3</v>
      </c>
      <c r="D7" s="403">
        <v>4</v>
      </c>
      <c r="E7" s="403">
        <v>5</v>
      </c>
      <c r="F7" s="403">
        <v>6</v>
      </c>
      <c r="G7" s="403">
        <v>7</v>
      </c>
      <c r="H7" s="403">
        <v>8</v>
      </c>
      <c r="I7" s="403">
        <v>9</v>
      </c>
      <c r="J7" s="403">
        <v>10</v>
      </c>
    </row>
    <row r="8" spans="1:10" ht="30" customHeight="1" x14ac:dyDescent="0.25">
      <c r="A8" s="1844" t="s">
        <v>584</v>
      </c>
      <c r="B8" s="1844"/>
      <c r="C8" s="1844"/>
      <c r="D8" s="1844"/>
      <c r="E8" s="1844"/>
      <c r="F8" s="1844"/>
      <c r="G8" s="1844"/>
      <c r="H8" s="1844"/>
      <c r="I8" s="1844"/>
      <c r="J8" s="1844"/>
    </row>
    <row r="9" spans="1:10" ht="95.1" customHeight="1" x14ac:dyDescent="0.25">
      <c r="A9" s="796" t="s">
        <v>10</v>
      </c>
      <c r="B9" s="492" t="s">
        <v>585</v>
      </c>
      <c r="C9" s="797" t="s">
        <v>23</v>
      </c>
      <c r="D9" s="703">
        <f>D10+D16</f>
        <v>263456.40000000002</v>
      </c>
      <c r="E9" s="703">
        <f>E10+E16</f>
        <v>262237.90000000002</v>
      </c>
      <c r="F9" s="703">
        <f>E9/D9*100</f>
        <v>99.537494629092322</v>
      </c>
      <c r="G9" s="729"/>
      <c r="H9" s="703">
        <f>H10+H16</f>
        <v>262237.90000000002</v>
      </c>
      <c r="I9" s="798">
        <f t="shared" ref="I9:I23" si="0">H9/D9*100</f>
        <v>99.537494629092322</v>
      </c>
      <c r="J9" s="799"/>
    </row>
    <row r="10" spans="1:10" ht="111" customHeight="1" x14ac:dyDescent="0.25">
      <c r="A10" s="736" t="s">
        <v>25</v>
      </c>
      <c r="B10" s="487" t="s">
        <v>586</v>
      </c>
      <c r="C10" s="800" t="s">
        <v>23</v>
      </c>
      <c r="D10" s="501">
        <f>D11+D12+D14+D15</f>
        <v>222345.80000000002</v>
      </c>
      <c r="E10" s="501">
        <f>E11+E12+E14+E15</f>
        <v>221548.50000000003</v>
      </c>
      <c r="F10" s="501">
        <f>E10/D10*100</f>
        <v>99.641414409446909</v>
      </c>
      <c r="G10" s="706" t="s">
        <v>1040</v>
      </c>
      <c r="H10" s="501">
        <f t="shared" ref="H10:H16" si="1">E10</f>
        <v>221548.50000000003</v>
      </c>
      <c r="I10" s="801">
        <f t="shared" si="0"/>
        <v>99.641414409446909</v>
      </c>
      <c r="J10" s="802"/>
    </row>
    <row r="11" spans="1:10" ht="149.25" customHeight="1" x14ac:dyDescent="0.25">
      <c r="A11" s="736" t="s">
        <v>282</v>
      </c>
      <c r="B11" s="487" t="s">
        <v>587</v>
      </c>
      <c r="C11" s="800" t="s">
        <v>23</v>
      </c>
      <c r="D11" s="501">
        <v>199785.2</v>
      </c>
      <c r="E11" s="501">
        <v>199785.2</v>
      </c>
      <c r="F11" s="501">
        <f t="shared" ref="F11:F27" si="2">E11/D11*100</f>
        <v>100</v>
      </c>
      <c r="G11" s="706" t="s">
        <v>1041</v>
      </c>
      <c r="H11" s="803">
        <f t="shared" si="1"/>
        <v>199785.2</v>
      </c>
      <c r="I11" s="801">
        <f t="shared" si="0"/>
        <v>100</v>
      </c>
      <c r="J11" s="802"/>
    </row>
    <row r="12" spans="1:10" ht="144" customHeight="1" x14ac:dyDescent="0.25">
      <c r="A12" s="1695" t="s">
        <v>283</v>
      </c>
      <c r="B12" s="1685" t="s">
        <v>588</v>
      </c>
      <c r="C12" s="1700" t="s">
        <v>23</v>
      </c>
      <c r="D12" s="1704">
        <v>600</v>
      </c>
      <c r="E12" s="1704">
        <v>524.70000000000005</v>
      </c>
      <c r="F12" s="1704">
        <f t="shared" si="2"/>
        <v>87.45</v>
      </c>
      <c r="G12" s="1701" t="s">
        <v>1125</v>
      </c>
      <c r="H12" s="803">
        <f t="shared" si="1"/>
        <v>524.70000000000005</v>
      </c>
      <c r="I12" s="804">
        <f t="shared" si="0"/>
        <v>87.45</v>
      </c>
      <c r="J12" s="802" t="s">
        <v>2435</v>
      </c>
    </row>
    <row r="13" spans="1:10" ht="156.75" customHeight="1" x14ac:dyDescent="0.25">
      <c r="A13" s="1695"/>
      <c r="B13" s="1685" t="s">
        <v>2428</v>
      </c>
      <c r="C13" s="1700"/>
      <c r="D13" s="1704"/>
      <c r="E13" s="1704"/>
      <c r="F13" s="1704"/>
      <c r="G13" s="1701"/>
      <c r="H13" s="803"/>
      <c r="I13" s="804"/>
      <c r="J13" s="802" t="s">
        <v>2436</v>
      </c>
    </row>
    <row r="14" spans="1:10" ht="150" customHeight="1" x14ac:dyDescent="0.25">
      <c r="A14" s="736" t="s">
        <v>416</v>
      </c>
      <c r="B14" s="487" t="s">
        <v>1042</v>
      </c>
      <c r="C14" s="800" t="s">
        <v>23</v>
      </c>
      <c r="D14" s="501">
        <v>710</v>
      </c>
      <c r="E14" s="501">
        <v>405.2</v>
      </c>
      <c r="F14" s="501">
        <f t="shared" si="2"/>
        <v>57.070422535211264</v>
      </c>
      <c r="G14" s="706" t="s">
        <v>1865</v>
      </c>
      <c r="H14" s="803">
        <f t="shared" si="1"/>
        <v>405.2</v>
      </c>
      <c r="I14" s="804">
        <f t="shared" si="0"/>
        <v>57.070422535211264</v>
      </c>
      <c r="J14" s="802" t="s">
        <v>2616</v>
      </c>
    </row>
    <row r="15" spans="1:10" ht="296.25" customHeight="1" x14ac:dyDescent="0.25">
      <c r="A15" s="736" t="s">
        <v>417</v>
      </c>
      <c r="B15" s="487" t="s">
        <v>1043</v>
      </c>
      <c r="C15" s="800" t="s">
        <v>23</v>
      </c>
      <c r="D15" s="501">
        <v>21250.6</v>
      </c>
      <c r="E15" s="501">
        <v>20833.400000000001</v>
      </c>
      <c r="F15" s="501">
        <f t="shared" si="2"/>
        <v>98.036761314974655</v>
      </c>
      <c r="G15" s="706" t="s">
        <v>2617</v>
      </c>
      <c r="H15" s="803">
        <f t="shared" si="1"/>
        <v>20833.400000000001</v>
      </c>
      <c r="I15" s="804">
        <f t="shared" si="0"/>
        <v>98.036761314974655</v>
      </c>
      <c r="J15" s="802"/>
    </row>
    <row r="16" spans="1:10" ht="136.5" customHeight="1" x14ac:dyDescent="0.25">
      <c r="A16" s="805" t="s">
        <v>35</v>
      </c>
      <c r="B16" s="430" t="s">
        <v>589</v>
      </c>
      <c r="C16" s="800" t="s">
        <v>23</v>
      </c>
      <c r="D16" s="502">
        <v>41110.6</v>
      </c>
      <c r="E16" s="502">
        <v>40689.4</v>
      </c>
      <c r="F16" s="501">
        <f t="shared" si="2"/>
        <v>98.975446721770069</v>
      </c>
      <c r="G16" s="709" t="s">
        <v>1171</v>
      </c>
      <c r="H16" s="803">
        <f t="shared" si="1"/>
        <v>40689.4</v>
      </c>
      <c r="I16" s="804">
        <f t="shared" si="0"/>
        <v>98.975446721770069</v>
      </c>
      <c r="J16" s="806"/>
    </row>
    <row r="17" spans="1:10" s="176" customFormat="1" ht="92.45" customHeight="1" x14ac:dyDescent="0.25">
      <c r="A17" s="807" t="s">
        <v>14</v>
      </c>
      <c r="B17" s="451" t="s">
        <v>590</v>
      </c>
      <c r="C17" s="797" t="s">
        <v>19</v>
      </c>
      <c r="D17" s="808">
        <f>D18</f>
        <v>14758</v>
      </c>
      <c r="E17" s="808">
        <f>E18</f>
        <v>14603.9</v>
      </c>
      <c r="F17" s="703">
        <f t="shared" si="2"/>
        <v>98.955820571893199</v>
      </c>
      <c r="G17" s="809"/>
      <c r="H17" s="808">
        <f>H18</f>
        <v>14603.9</v>
      </c>
      <c r="I17" s="810">
        <f t="shared" si="0"/>
        <v>98.955820571893199</v>
      </c>
      <c r="J17" s="802"/>
    </row>
    <row r="18" spans="1:10" s="176" customFormat="1" ht="114.75" customHeight="1" x14ac:dyDescent="0.25">
      <c r="A18" s="805" t="s">
        <v>15</v>
      </c>
      <c r="B18" s="430" t="s">
        <v>591</v>
      </c>
      <c r="C18" s="800" t="s">
        <v>19</v>
      </c>
      <c r="D18" s="502">
        <v>14758</v>
      </c>
      <c r="E18" s="502">
        <v>14603.9</v>
      </c>
      <c r="F18" s="501">
        <f t="shared" si="2"/>
        <v>98.955820571893199</v>
      </c>
      <c r="G18" s="811" t="s">
        <v>1044</v>
      </c>
      <c r="H18" s="803">
        <f>E18</f>
        <v>14603.9</v>
      </c>
      <c r="I18" s="801">
        <f t="shared" si="0"/>
        <v>98.955820571893199</v>
      </c>
      <c r="J18" s="802"/>
    </row>
    <row r="19" spans="1:10" s="176" customFormat="1" ht="91.35" customHeight="1" x14ac:dyDescent="0.25">
      <c r="A19" s="807" t="s">
        <v>16</v>
      </c>
      <c r="B19" s="451" t="s">
        <v>592</v>
      </c>
      <c r="C19" s="797" t="s">
        <v>23</v>
      </c>
      <c r="D19" s="808">
        <f>D20</f>
        <v>18791.099999999999</v>
      </c>
      <c r="E19" s="808">
        <f>E20</f>
        <v>18578</v>
      </c>
      <c r="F19" s="703">
        <f t="shared" si="2"/>
        <v>98.865952498789341</v>
      </c>
      <c r="G19" s="809"/>
      <c r="H19" s="808">
        <f>H20</f>
        <v>18578</v>
      </c>
      <c r="I19" s="810">
        <f t="shared" si="0"/>
        <v>98.865952498789341</v>
      </c>
      <c r="J19" s="812"/>
    </row>
    <row r="20" spans="1:10" ht="360.75" customHeight="1" x14ac:dyDescent="0.25">
      <c r="A20" s="1716" t="s">
        <v>20</v>
      </c>
      <c r="B20" s="1717" t="s">
        <v>593</v>
      </c>
      <c r="C20" s="1702" t="s">
        <v>23</v>
      </c>
      <c r="D20" s="1705">
        <v>18791.099999999999</v>
      </c>
      <c r="E20" s="1705">
        <v>18578</v>
      </c>
      <c r="F20" s="1697">
        <f t="shared" si="2"/>
        <v>98.865952498789341</v>
      </c>
      <c r="G20" s="1712" t="s">
        <v>1866</v>
      </c>
      <c r="H20" s="1713">
        <f>E20</f>
        <v>18578</v>
      </c>
      <c r="I20" s="1713">
        <f t="shared" si="0"/>
        <v>98.865952498789341</v>
      </c>
      <c r="J20" s="1714"/>
    </row>
    <row r="21" spans="1:10" ht="23.45" customHeight="1" x14ac:dyDescent="0.25">
      <c r="A21" s="2492"/>
      <c r="B21" s="2493" t="s">
        <v>48</v>
      </c>
      <c r="C21" s="1699" t="s">
        <v>18</v>
      </c>
      <c r="D21" s="813">
        <f>D22+D23</f>
        <v>297005.5</v>
      </c>
      <c r="E21" s="813">
        <f>E22+E23</f>
        <v>295419.80000000005</v>
      </c>
      <c r="F21" s="1698">
        <f t="shared" si="2"/>
        <v>99.46610416305424</v>
      </c>
      <c r="G21" s="2494"/>
      <c r="H21" s="813">
        <f>H22+H23</f>
        <v>295419.80000000005</v>
      </c>
      <c r="I21" s="815">
        <f t="shared" si="0"/>
        <v>99.46610416305424</v>
      </c>
      <c r="J21" s="2495"/>
    </row>
    <row r="22" spans="1:10" ht="71.45" customHeight="1" x14ac:dyDescent="0.25">
      <c r="A22" s="2492"/>
      <c r="B22" s="2493"/>
      <c r="C22" s="1699" t="s">
        <v>19</v>
      </c>
      <c r="D22" s="813">
        <f>D17</f>
        <v>14758</v>
      </c>
      <c r="E22" s="813">
        <f>E17</f>
        <v>14603.9</v>
      </c>
      <c r="F22" s="1698">
        <f t="shared" si="2"/>
        <v>98.955820571893199</v>
      </c>
      <c r="G22" s="2494"/>
      <c r="H22" s="813">
        <f>H17</f>
        <v>14603.9</v>
      </c>
      <c r="I22" s="815">
        <f t="shared" si="0"/>
        <v>98.955820571893199</v>
      </c>
      <c r="J22" s="2495"/>
    </row>
    <row r="23" spans="1:10" ht="90.6" customHeight="1" x14ac:dyDescent="0.25">
      <c r="A23" s="1739"/>
      <c r="B23" s="1740"/>
      <c r="C23" s="1699" t="s">
        <v>23</v>
      </c>
      <c r="D23" s="813">
        <f>D9+D19</f>
        <v>282247.5</v>
      </c>
      <c r="E23" s="813">
        <f>E9+E19</f>
        <v>280815.90000000002</v>
      </c>
      <c r="F23" s="1698">
        <f t="shared" si="2"/>
        <v>99.492785587117694</v>
      </c>
      <c r="G23" s="1741"/>
      <c r="H23" s="813">
        <f>H9+H19</f>
        <v>280815.90000000002</v>
      </c>
      <c r="I23" s="815">
        <f t="shared" si="0"/>
        <v>99.492785587117694</v>
      </c>
      <c r="J23" s="1742"/>
    </row>
    <row r="24" spans="1:10" ht="34.35" customHeight="1" x14ac:dyDescent="0.25">
      <c r="A24" s="2496" t="s">
        <v>594</v>
      </c>
      <c r="B24" s="2496"/>
      <c r="C24" s="2496"/>
      <c r="D24" s="2496"/>
      <c r="E24" s="2496"/>
      <c r="F24" s="2496"/>
      <c r="G24" s="2496"/>
      <c r="H24" s="2496"/>
      <c r="I24" s="2496"/>
      <c r="J24" s="2496"/>
    </row>
    <row r="25" spans="1:10" ht="95.45" customHeight="1" x14ac:dyDescent="0.25">
      <c r="A25" s="807" t="s">
        <v>10</v>
      </c>
      <c r="B25" s="451" t="s">
        <v>595</v>
      </c>
      <c r="C25" s="797" t="s">
        <v>23</v>
      </c>
      <c r="D25" s="808">
        <f>D26</f>
        <v>249.7</v>
      </c>
      <c r="E25" s="808">
        <f>E26</f>
        <v>249.7</v>
      </c>
      <c r="F25" s="703">
        <f t="shared" si="2"/>
        <v>100</v>
      </c>
      <c r="G25" s="809"/>
      <c r="H25" s="808">
        <f>H26</f>
        <v>249.7</v>
      </c>
      <c r="I25" s="798">
        <f>H25/D25*100</f>
        <v>100</v>
      </c>
      <c r="J25" s="817"/>
    </row>
    <row r="26" spans="1:10" ht="222.75" customHeight="1" x14ac:dyDescent="0.25">
      <c r="A26" s="805" t="s">
        <v>25</v>
      </c>
      <c r="B26" s="430" t="s">
        <v>596</v>
      </c>
      <c r="C26" s="800" t="s">
        <v>23</v>
      </c>
      <c r="D26" s="502">
        <v>249.7</v>
      </c>
      <c r="E26" s="502">
        <v>249.7</v>
      </c>
      <c r="F26" s="501">
        <f>E26/D26*100</f>
        <v>100</v>
      </c>
      <c r="G26" s="706" t="s">
        <v>2618</v>
      </c>
      <c r="H26" s="801">
        <f>E26</f>
        <v>249.7</v>
      </c>
      <c r="I26" s="804">
        <f>H26/D26*100</f>
        <v>100</v>
      </c>
      <c r="J26" s="802"/>
    </row>
    <row r="27" spans="1:10" s="176" customFormat="1" ht="92.1" customHeight="1" x14ac:dyDescent="0.25">
      <c r="A27" s="805"/>
      <c r="B27" s="326" t="s">
        <v>85</v>
      </c>
      <c r="C27" s="797" t="s">
        <v>23</v>
      </c>
      <c r="D27" s="808">
        <f>D25</f>
        <v>249.7</v>
      </c>
      <c r="E27" s="808">
        <f>E25</f>
        <v>249.7</v>
      </c>
      <c r="F27" s="703">
        <f t="shared" si="2"/>
        <v>100</v>
      </c>
      <c r="G27" s="809"/>
      <c r="H27" s="808">
        <f>H25</f>
        <v>249.7</v>
      </c>
      <c r="I27" s="798">
        <f>H27/D27*100</f>
        <v>100</v>
      </c>
      <c r="J27" s="817"/>
    </row>
    <row r="28" spans="1:10" ht="32.450000000000003" customHeight="1" x14ac:dyDescent="0.25">
      <c r="A28" s="2497" t="s">
        <v>597</v>
      </c>
      <c r="B28" s="2497"/>
      <c r="C28" s="2497"/>
      <c r="D28" s="2497"/>
      <c r="E28" s="2497"/>
      <c r="F28" s="2497"/>
      <c r="G28" s="2497"/>
      <c r="H28" s="2497"/>
      <c r="I28" s="2497"/>
      <c r="J28" s="2497"/>
    </row>
    <row r="29" spans="1:10" ht="78.75" customHeight="1" x14ac:dyDescent="0.25">
      <c r="A29" s="807" t="s">
        <v>10</v>
      </c>
      <c r="B29" s="451" t="s">
        <v>598</v>
      </c>
      <c r="C29" s="818"/>
      <c r="D29" s="2247"/>
      <c r="E29" s="2247"/>
      <c r="F29" s="2247"/>
      <c r="G29" s="2247"/>
      <c r="H29" s="2247"/>
      <c r="I29" s="2247"/>
      <c r="J29" s="2247"/>
    </row>
    <row r="30" spans="1:10" ht="78.75" customHeight="1" x14ac:dyDescent="0.25">
      <c r="A30" s="805" t="s">
        <v>25</v>
      </c>
      <c r="B30" s="430" t="s">
        <v>599</v>
      </c>
      <c r="C30" s="819"/>
      <c r="D30" s="2302" t="s">
        <v>600</v>
      </c>
      <c r="E30" s="2302"/>
      <c r="F30" s="2302"/>
      <c r="G30" s="2302"/>
      <c r="H30" s="2302"/>
      <c r="I30" s="2302"/>
      <c r="J30" s="2302"/>
    </row>
    <row r="31" spans="1:10" ht="168" customHeight="1" x14ac:dyDescent="0.25">
      <c r="A31" s="805" t="s">
        <v>35</v>
      </c>
      <c r="B31" s="410" t="s">
        <v>601</v>
      </c>
      <c r="C31" s="819"/>
      <c r="D31" s="2302" t="s">
        <v>602</v>
      </c>
      <c r="E31" s="2302"/>
      <c r="F31" s="2302"/>
      <c r="G31" s="2302"/>
      <c r="H31" s="2302"/>
      <c r="I31" s="2302"/>
      <c r="J31" s="2302"/>
    </row>
    <row r="32" spans="1:10" ht="134.25" customHeight="1" x14ac:dyDescent="0.25">
      <c r="A32" s="805" t="s">
        <v>36</v>
      </c>
      <c r="B32" s="430" t="s">
        <v>603</v>
      </c>
      <c r="C32" s="819"/>
      <c r="D32" s="2302" t="s">
        <v>1172</v>
      </c>
      <c r="E32" s="2302"/>
      <c r="F32" s="2302"/>
      <c r="G32" s="2302"/>
      <c r="H32" s="2302"/>
      <c r="I32" s="2302"/>
      <c r="J32" s="2302"/>
    </row>
    <row r="33" spans="1:10" ht="100.35" customHeight="1" x14ac:dyDescent="0.25">
      <c r="A33" s="807" t="s">
        <v>14</v>
      </c>
      <c r="B33" s="451" t="s">
        <v>604</v>
      </c>
      <c r="C33" s="797" t="s">
        <v>23</v>
      </c>
      <c r="D33" s="808">
        <f>D34</f>
        <v>17649</v>
      </c>
      <c r="E33" s="808">
        <f>E34</f>
        <v>17168.099999999999</v>
      </c>
      <c r="F33" s="703">
        <f t="shared" ref="F33:F59" si="3">E33/D33*100</f>
        <v>97.275199728029904</v>
      </c>
      <c r="G33" s="809"/>
      <c r="H33" s="808">
        <f>H34</f>
        <v>17168.099999999999</v>
      </c>
      <c r="I33" s="798">
        <f t="shared" ref="I33:I59" si="4">H33/D33*100</f>
        <v>97.275199728029904</v>
      </c>
      <c r="J33" s="802"/>
    </row>
    <row r="34" spans="1:10" ht="92.1" customHeight="1" x14ac:dyDescent="0.25">
      <c r="A34" s="805" t="s">
        <v>15</v>
      </c>
      <c r="B34" s="430" t="s">
        <v>605</v>
      </c>
      <c r="C34" s="800" t="s">
        <v>23</v>
      </c>
      <c r="D34" s="502">
        <v>17649</v>
      </c>
      <c r="E34" s="502">
        <v>17168.099999999999</v>
      </c>
      <c r="F34" s="501">
        <f t="shared" si="3"/>
        <v>97.275199728029904</v>
      </c>
      <c r="G34" s="811" t="s">
        <v>1045</v>
      </c>
      <c r="H34" s="803">
        <f>E34</f>
        <v>17168.099999999999</v>
      </c>
      <c r="I34" s="804">
        <f t="shared" si="4"/>
        <v>97.275199728029904</v>
      </c>
      <c r="J34" s="817"/>
    </row>
    <row r="35" spans="1:10" ht="95.25" customHeight="1" x14ac:dyDescent="0.3">
      <c r="A35" s="820"/>
      <c r="B35" s="821" t="s">
        <v>89</v>
      </c>
      <c r="C35" s="797" t="s">
        <v>23</v>
      </c>
      <c r="D35" s="822">
        <f>D33</f>
        <v>17649</v>
      </c>
      <c r="E35" s="823">
        <f>E33</f>
        <v>17168.099999999999</v>
      </c>
      <c r="F35" s="703">
        <f t="shared" si="3"/>
        <v>97.275199728029904</v>
      </c>
      <c r="G35" s="824"/>
      <c r="H35" s="823">
        <f>H33</f>
        <v>17168.099999999999</v>
      </c>
      <c r="I35" s="798">
        <f t="shared" si="4"/>
        <v>97.275199728029904</v>
      </c>
      <c r="J35" s="817"/>
    </row>
    <row r="36" spans="1:10" ht="32.1" customHeight="1" x14ac:dyDescent="0.25">
      <c r="A36" s="2503" t="s">
        <v>606</v>
      </c>
      <c r="B36" s="2503"/>
      <c r="C36" s="2503"/>
      <c r="D36" s="2503"/>
      <c r="E36" s="2503"/>
      <c r="F36" s="2503"/>
      <c r="G36" s="2503"/>
      <c r="H36" s="2503"/>
      <c r="I36" s="2503"/>
      <c r="J36" s="2503"/>
    </row>
    <row r="37" spans="1:10" ht="21.6" customHeight="1" x14ac:dyDescent="0.25">
      <c r="A37" s="2504" t="s">
        <v>10</v>
      </c>
      <c r="B37" s="2505" t="s">
        <v>607</v>
      </c>
      <c r="C37" s="825" t="s">
        <v>18</v>
      </c>
      <c r="D37" s="822">
        <f>D38+D39</f>
        <v>1236369.2</v>
      </c>
      <c r="E37" s="823">
        <f>E38+E39</f>
        <v>1180989.3</v>
      </c>
      <c r="F37" s="703">
        <f t="shared" si="3"/>
        <v>95.520763538917024</v>
      </c>
      <c r="G37" s="824"/>
      <c r="H37" s="823">
        <f>H38+H39</f>
        <v>1180989.3</v>
      </c>
      <c r="I37" s="798">
        <f t="shared" si="4"/>
        <v>95.520763538917024</v>
      </c>
      <c r="J37" s="817"/>
    </row>
    <row r="38" spans="1:10" ht="93.75" hidden="1" customHeight="1" x14ac:dyDescent="0.25">
      <c r="A38" s="2504"/>
      <c r="B38" s="2505"/>
      <c r="C38" s="826" t="s">
        <v>19</v>
      </c>
      <c r="D38" s="822">
        <f>D41+D44</f>
        <v>0</v>
      </c>
      <c r="E38" s="823">
        <f>E41+E44</f>
        <v>0</v>
      </c>
      <c r="F38" s="703">
        <v>0</v>
      </c>
      <c r="G38" s="824"/>
      <c r="H38" s="823">
        <f>H41+H44</f>
        <v>0</v>
      </c>
      <c r="I38" s="798">
        <v>0</v>
      </c>
      <c r="J38" s="2506"/>
    </row>
    <row r="39" spans="1:10" ht="98.25" customHeight="1" x14ac:dyDescent="0.25">
      <c r="A39" s="2504"/>
      <c r="B39" s="2505"/>
      <c r="C39" s="826" t="s">
        <v>23</v>
      </c>
      <c r="D39" s="822">
        <f>D42+D45+D46+D47+D48+D49+D51+D52+D53+D50</f>
        <v>1236369.2</v>
      </c>
      <c r="E39" s="822">
        <f>E42+E45+E46+E47+E48+E49+E51+E52+E53+E50</f>
        <v>1180989.3</v>
      </c>
      <c r="F39" s="703">
        <f t="shared" si="3"/>
        <v>95.520763538917024</v>
      </c>
      <c r="G39" s="827"/>
      <c r="H39" s="822">
        <f>H42+H45+H46+H47+H48+H49+H51+H52+H53+H50</f>
        <v>1180989.3</v>
      </c>
      <c r="I39" s="798">
        <f t="shared" si="4"/>
        <v>95.520763538917024</v>
      </c>
      <c r="J39" s="2506"/>
    </row>
    <row r="40" spans="1:10" ht="21" customHeight="1" x14ac:dyDescent="0.25">
      <c r="A40" s="2498" t="s">
        <v>25</v>
      </c>
      <c r="B40" s="2500" t="s">
        <v>608</v>
      </c>
      <c r="C40" s="828" t="s">
        <v>18</v>
      </c>
      <c r="D40" s="829">
        <f>D41+D42</f>
        <v>3683.1</v>
      </c>
      <c r="E40" s="803">
        <f>E41+E42</f>
        <v>3502.2</v>
      </c>
      <c r="F40" s="501">
        <f t="shared" si="3"/>
        <v>95.088376639244103</v>
      </c>
      <c r="G40" s="2501" t="s">
        <v>609</v>
      </c>
      <c r="H40" s="803">
        <f>H41+H42</f>
        <v>3502.2</v>
      </c>
      <c r="I40" s="804">
        <f t="shared" si="4"/>
        <v>95.088376639244103</v>
      </c>
      <c r="J40" s="2502" t="s">
        <v>1867</v>
      </c>
    </row>
    <row r="41" spans="1:10" ht="78.75" hidden="1" customHeight="1" x14ac:dyDescent="0.25">
      <c r="A41" s="2498"/>
      <c r="B41" s="2500"/>
      <c r="C41" s="828" t="s">
        <v>19</v>
      </c>
      <c r="D41" s="829">
        <v>0</v>
      </c>
      <c r="E41" s="803">
        <v>0</v>
      </c>
      <c r="F41" s="501">
        <v>0</v>
      </c>
      <c r="G41" s="2501"/>
      <c r="H41" s="801">
        <v>0</v>
      </c>
      <c r="I41" s="804">
        <v>0</v>
      </c>
      <c r="J41" s="2502"/>
    </row>
    <row r="42" spans="1:10" ht="106.5" customHeight="1" x14ac:dyDescent="0.25">
      <c r="A42" s="2498"/>
      <c r="B42" s="2500"/>
      <c r="C42" s="828" t="s">
        <v>23</v>
      </c>
      <c r="D42" s="829">
        <v>3683.1</v>
      </c>
      <c r="E42" s="803">
        <v>3502.2</v>
      </c>
      <c r="F42" s="501">
        <f t="shared" si="3"/>
        <v>95.088376639244103</v>
      </c>
      <c r="G42" s="2501"/>
      <c r="H42" s="803">
        <f>E42</f>
        <v>3502.2</v>
      </c>
      <c r="I42" s="804">
        <f t="shared" si="4"/>
        <v>95.088376639244103</v>
      </c>
      <c r="J42" s="2502"/>
    </row>
    <row r="43" spans="1:10" ht="24" customHeight="1" x14ac:dyDescent="0.25">
      <c r="A43" s="2498" t="s">
        <v>35</v>
      </c>
      <c r="B43" s="2500" t="s">
        <v>610</v>
      </c>
      <c r="C43" s="828" t="s">
        <v>18</v>
      </c>
      <c r="D43" s="829">
        <f>D44+D45</f>
        <v>498100.6</v>
      </c>
      <c r="E43" s="803">
        <f>E44+E45</f>
        <v>455828.9</v>
      </c>
      <c r="F43" s="501">
        <f t="shared" si="3"/>
        <v>91.513421184395298</v>
      </c>
      <c r="G43" s="2501" t="s">
        <v>1046</v>
      </c>
      <c r="H43" s="803">
        <f>H44+H45</f>
        <v>455828.9</v>
      </c>
      <c r="I43" s="804">
        <f t="shared" si="4"/>
        <v>91.513421184395298</v>
      </c>
      <c r="J43" s="2502" t="s">
        <v>1868</v>
      </c>
    </row>
    <row r="44" spans="1:10" ht="131.25" hidden="1" customHeight="1" x14ac:dyDescent="0.25">
      <c r="A44" s="2498"/>
      <c r="B44" s="2500"/>
      <c r="C44" s="828" t="s">
        <v>19</v>
      </c>
      <c r="D44" s="829">
        <v>0</v>
      </c>
      <c r="E44" s="803">
        <v>0</v>
      </c>
      <c r="F44" s="501">
        <v>0</v>
      </c>
      <c r="G44" s="2501"/>
      <c r="H44" s="801">
        <v>0</v>
      </c>
      <c r="I44" s="804">
        <v>0</v>
      </c>
      <c r="J44" s="2502"/>
    </row>
    <row r="45" spans="1:10" ht="228.75" customHeight="1" x14ac:dyDescent="0.25">
      <c r="A45" s="2498"/>
      <c r="B45" s="2500"/>
      <c r="C45" s="828" t="s">
        <v>23</v>
      </c>
      <c r="D45" s="829">
        <v>498100.6</v>
      </c>
      <c r="E45" s="803">
        <v>455828.9</v>
      </c>
      <c r="F45" s="501">
        <f t="shared" si="3"/>
        <v>91.513421184395298</v>
      </c>
      <c r="G45" s="2501"/>
      <c r="H45" s="803">
        <f t="shared" ref="H45:H50" si="5">E45</f>
        <v>455828.9</v>
      </c>
      <c r="I45" s="804">
        <f t="shared" si="4"/>
        <v>91.513421184395298</v>
      </c>
      <c r="J45" s="2502"/>
    </row>
    <row r="46" spans="1:10" ht="98.25" customHeight="1" x14ac:dyDescent="0.25">
      <c r="A46" s="830" t="s">
        <v>36</v>
      </c>
      <c r="B46" s="831" t="s">
        <v>1047</v>
      </c>
      <c r="C46" s="828" t="s">
        <v>23</v>
      </c>
      <c r="D46" s="829">
        <v>5598.6</v>
      </c>
      <c r="E46" s="803">
        <v>3836.8</v>
      </c>
      <c r="F46" s="501">
        <f t="shared" si="3"/>
        <v>68.531418568927947</v>
      </c>
      <c r="G46" s="832" t="s">
        <v>1048</v>
      </c>
      <c r="H46" s="803">
        <f t="shared" si="5"/>
        <v>3836.8</v>
      </c>
      <c r="I46" s="804">
        <f t="shared" si="4"/>
        <v>68.531418568927947</v>
      </c>
      <c r="J46" s="806" t="s">
        <v>1869</v>
      </c>
    </row>
    <row r="47" spans="1:10" ht="128.25" customHeight="1" x14ac:dyDescent="0.25">
      <c r="A47" s="830" t="s">
        <v>62</v>
      </c>
      <c r="B47" s="831" t="s">
        <v>611</v>
      </c>
      <c r="C47" s="828" t="s">
        <v>23</v>
      </c>
      <c r="D47" s="829">
        <v>38545.5</v>
      </c>
      <c r="E47" s="803">
        <v>38507</v>
      </c>
      <c r="F47" s="501">
        <f t="shared" si="3"/>
        <v>99.900118042313636</v>
      </c>
      <c r="G47" s="832" t="s">
        <v>2619</v>
      </c>
      <c r="H47" s="803">
        <f t="shared" si="5"/>
        <v>38507</v>
      </c>
      <c r="I47" s="804">
        <f t="shared" si="4"/>
        <v>99.900118042313636</v>
      </c>
      <c r="J47" s="802"/>
    </row>
    <row r="48" spans="1:10" ht="144.75" customHeight="1" x14ac:dyDescent="0.25">
      <c r="A48" s="830" t="s">
        <v>71</v>
      </c>
      <c r="B48" s="831" t="s">
        <v>612</v>
      </c>
      <c r="C48" s="828" t="s">
        <v>23</v>
      </c>
      <c r="D48" s="829">
        <v>176441</v>
      </c>
      <c r="E48" s="803">
        <v>174047.3</v>
      </c>
      <c r="F48" s="501">
        <f t="shared" si="3"/>
        <v>98.643342533764823</v>
      </c>
      <c r="G48" s="833" t="s">
        <v>2620</v>
      </c>
      <c r="H48" s="803">
        <f t="shared" si="5"/>
        <v>174047.3</v>
      </c>
      <c r="I48" s="804">
        <f t="shared" si="4"/>
        <v>98.643342533764823</v>
      </c>
      <c r="J48" s="802"/>
    </row>
    <row r="49" spans="1:10" ht="112.5" customHeight="1" x14ac:dyDescent="0.25">
      <c r="A49" s="830" t="s">
        <v>87</v>
      </c>
      <c r="B49" s="831" t="s">
        <v>613</v>
      </c>
      <c r="C49" s="828" t="s">
        <v>23</v>
      </c>
      <c r="D49" s="829">
        <v>490465.5</v>
      </c>
      <c r="E49" s="803">
        <v>481762.3</v>
      </c>
      <c r="F49" s="501">
        <f t="shared" si="3"/>
        <v>98.225522488329958</v>
      </c>
      <c r="G49" s="834" t="s">
        <v>1049</v>
      </c>
      <c r="H49" s="803">
        <f t="shared" si="5"/>
        <v>481762.3</v>
      </c>
      <c r="I49" s="804">
        <f t="shared" si="4"/>
        <v>98.225522488329958</v>
      </c>
      <c r="J49" s="802"/>
    </row>
    <row r="50" spans="1:10" ht="100.5" customHeight="1" x14ac:dyDescent="0.25">
      <c r="A50" s="830" t="s">
        <v>521</v>
      </c>
      <c r="B50" s="831" t="s">
        <v>1050</v>
      </c>
      <c r="C50" s="828" t="s">
        <v>23</v>
      </c>
      <c r="D50" s="829">
        <v>18000</v>
      </c>
      <c r="E50" s="803">
        <v>18000</v>
      </c>
      <c r="F50" s="501">
        <f t="shared" si="3"/>
        <v>100</v>
      </c>
      <c r="G50" s="832" t="s">
        <v>1173</v>
      </c>
      <c r="H50" s="803">
        <f t="shared" si="5"/>
        <v>18000</v>
      </c>
      <c r="I50" s="804">
        <f t="shared" si="4"/>
        <v>100</v>
      </c>
      <c r="J50" s="802"/>
    </row>
    <row r="51" spans="1:10" ht="350.25" customHeight="1" x14ac:dyDescent="0.25">
      <c r="A51" s="830" t="s">
        <v>565</v>
      </c>
      <c r="B51" s="831" t="s">
        <v>614</v>
      </c>
      <c r="C51" s="828" t="s">
        <v>23</v>
      </c>
      <c r="D51" s="829">
        <v>955.1</v>
      </c>
      <c r="E51" s="803">
        <v>955.1</v>
      </c>
      <c r="F51" s="501">
        <f t="shared" si="3"/>
        <v>100</v>
      </c>
      <c r="G51" s="834" t="s">
        <v>1126</v>
      </c>
      <c r="H51" s="801">
        <v>955.1</v>
      </c>
      <c r="I51" s="804">
        <f t="shared" si="4"/>
        <v>100</v>
      </c>
      <c r="J51" s="802"/>
    </row>
    <row r="52" spans="1:10" ht="192.75" customHeight="1" x14ac:dyDescent="0.25">
      <c r="A52" s="830" t="s">
        <v>1051</v>
      </c>
      <c r="B52" s="831" t="s">
        <v>615</v>
      </c>
      <c r="C52" s="828" t="s">
        <v>23</v>
      </c>
      <c r="D52" s="829">
        <v>4463.3</v>
      </c>
      <c r="E52" s="803">
        <v>4433.2</v>
      </c>
      <c r="F52" s="501">
        <f t="shared" si="3"/>
        <v>99.325611094929755</v>
      </c>
      <c r="G52" s="834" t="s">
        <v>1052</v>
      </c>
      <c r="H52" s="801">
        <f>E52</f>
        <v>4433.2</v>
      </c>
      <c r="I52" s="804">
        <f t="shared" si="4"/>
        <v>99.325611094929755</v>
      </c>
      <c r="J52" s="802"/>
    </row>
    <row r="53" spans="1:10" ht="315" customHeight="1" x14ac:dyDescent="0.25">
      <c r="A53" s="830" t="s">
        <v>1053</v>
      </c>
      <c r="B53" s="831" t="s">
        <v>616</v>
      </c>
      <c r="C53" s="828" t="s">
        <v>23</v>
      </c>
      <c r="D53" s="829">
        <v>116.5</v>
      </c>
      <c r="E53" s="803">
        <v>116.5</v>
      </c>
      <c r="F53" s="501">
        <f t="shared" si="3"/>
        <v>100</v>
      </c>
      <c r="G53" s="832" t="s">
        <v>2621</v>
      </c>
      <c r="H53" s="801">
        <f>E53</f>
        <v>116.5</v>
      </c>
      <c r="I53" s="804">
        <f t="shared" si="4"/>
        <v>100</v>
      </c>
      <c r="J53" s="835"/>
    </row>
    <row r="54" spans="1:10" ht="20.100000000000001" customHeight="1" x14ac:dyDescent="0.25">
      <c r="A54" s="2498"/>
      <c r="B54" s="2503" t="s">
        <v>108</v>
      </c>
      <c r="C54" s="826" t="s">
        <v>18</v>
      </c>
      <c r="D54" s="822">
        <f>D55+D56</f>
        <v>1236369.2</v>
      </c>
      <c r="E54" s="823">
        <f>E55+E56</f>
        <v>1180989.3</v>
      </c>
      <c r="F54" s="703">
        <f t="shared" si="3"/>
        <v>95.520763538917024</v>
      </c>
      <c r="G54" s="827"/>
      <c r="H54" s="823">
        <f>H55+H56</f>
        <v>1180989.3</v>
      </c>
      <c r="I54" s="798">
        <f t="shared" si="4"/>
        <v>95.520763538917024</v>
      </c>
      <c r="J54" s="816"/>
    </row>
    <row r="55" spans="1:10" ht="92.25" customHeight="1" x14ac:dyDescent="0.25">
      <c r="A55" s="2498"/>
      <c r="B55" s="2503"/>
      <c r="C55" s="826" t="s">
        <v>19</v>
      </c>
      <c r="D55" s="822">
        <f>D38</f>
        <v>0</v>
      </c>
      <c r="E55" s="823">
        <f>E38</f>
        <v>0</v>
      </c>
      <c r="F55" s="703">
        <v>0</v>
      </c>
      <c r="G55" s="827"/>
      <c r="H55" s="823">
        <f>H38</f>
        <v>0</v>
      </c>
      <c r="I55" s="798">
        <v>0</v>
      </c>
      <c r="J55" s="816"/>
    </row>
    <row r="56" spans="1:10" ht="90.75" customHeight="1" x14ac:dyDescent="0.25">
      <c r="A56" s="2498"/>
      <c r="B56" s="2503"/>
      <c r="C56" s="826" t="s">
        <v>23</v>
      </c>
      <c r="D56" s="822">
        <f>D39</f>
        <v>1236369.2</v>
      </c>
      <c r="E56" s="823">
        <f>E39</f>
        <v>1180989.3</v>
      </c>
      <c r="F56" s="703">
        <f t="shared" si="3"/>
        <v>95.520763538917024</v>
      </c>
      <c r="G56" s="827"/>
      <c r="H56" s="823">
        <f>H39</f>
        <v>1180989.3</v>
      </c>
      <c r="I56" s="798">
        <f t="shared" si="4"/>
        <v>95.520763538917024</v>
      </c>
      <c r="J56" s="816"/>
    </row>
    <row r="57" spans="1:10" ht="23.1" customHeight="1" x14ac:dyDescent="0.25">
      <c r="A57" s="2498"/>
      <c r="B57" s="2499" t="s">
        <v>86</v>
      </c>
      <c r="C57" s="826" t="s">
        <v>18</v>
      </c>
      <c r="D57" s="822">
        <f>D58+D59</f>
        <v>1551273.4</v>
      </c>
      <c r="E57" s="823">
        <f>E58+E59</f>
        <v>1493826.9</v>
      </c>
      <c r="F57" s="703">
        <f t="shared" si="3"/>
        <v>96.296816537948757</v>
      </c>
      <c r="G57" s="836"/>
      <c r="H57" s="823">
        <f>H58+H59</f>
        <v>1493826.9</v>
      </c>
      <c r="I57" s="798">
        <f t="shared" si="4"/>
        <v>96.296816537948757</v>
      </c>
      <c r="J57" s="816"/>
    </row>
    <row r="58" spans="1:10" ht="90" customHeight="1" x14ac:dyDescent="0.25">
      <c r="A58" s="2498"/>
      <c r="B58" s="2499"/>
      <c r="C58" s="826" t="s">
        <v>19</v>
      </c>
      <c r="D58" s="822">
        <f>D22+D55</f>
        <v>14758</v>
      </c>
      <c r="E58" s="823">
        <f>E22+E55</f>
        <v>14603.9</v>
      </c>
      <c r="F58" s="703">
        <f t="shared" si="3"/>
        <v>98.955820571893199</v>
      </c>
      <c r="G58" s="836"/>
      <c r="H58" s="823">
        <f>H22+H55</f>
        <v>14603.9</v>
      </c>
      <c r="I58" s="798">
        <f t="shared" si="4"/>
        <v>98.955820571893199</v>
      </c>
      <c r="J58" s="816"/>
    </row>
    <row r="59" spans="1:10" ht="89.25" customHeight="1" x14ac:dyDescent="0.25">
      <c r="A59" s="2498"/>
      <c r="B59" s="2499"/>
      <c r="C59" s="826" t="s">
        <v>23</v>
      </c>
      <c r="D59" s="822">
        <f>D23+D27+D35+D56</f>
        <v>1536515.4</v>
      </c>
      <c r="E59" s="823">
        <f>E23+E27+E35+E56</f>
        <v>1479223</v>
      </c>
      <c r="F59" s="703">
        <f t="shared" si="3"/>
        <v>96.271277202948966</v>
      </c>
      <c r="G59" s="836"/>
      <c r="H59" s="823">
        <f>H23+H27+H35+H56</f>
        <v>1479223</v>
      </c>
      <c r="I59" s="798">
        <f t="shared" si="4"/>
        <v>96.271277202948966</v>
      </c>
      <c r="J59" s="817"/>
    </row>
  </sheetData>
  <mergeCells count="30">
    <mergeCell ref="J43:J45"/>
    <mergeCell ref="A54:A56"/>
    <mergeCell ref="B54:B56"/>
    <mergeCell ref="A36:J36"/>
    <mergeCell ref="A37:A39"/>
    <mergeCell ref="B37:B39"/>
    <mergeCell ref="J38:J39"/>
    <mergeCell ref="A40:A42"/>
    <mergeCell ref="B40:B42"/>
    <mergeCell ref="G40:G42"/>
    <mergeCell ref="J40:J42"/>
    <mergeCell ref="A57:A59"/>
    <mergeCell ref="B57:B59"/>
    <mergeCell ref="A43:A45"/>
    <mergeCell ref="B43:B45"/>
    <mergeCell ref="G43:G45"/>
    <mergeCell ref="D32:J32"/>
    <mergeCell ref="A24:J24"/>
    <mergeCell ref="A28:J28"/>
    <mergeCell ref="D29:J29"/>
    <mergeCell ref="D30:J30"/>
    <mergeCell ref="D31:J31"/>
    <mergeCell ref="A21:A22"/>
    <mergeCell ref="B21:B22"/>
    <mergeCell ref="A2:J2"/>
    <mergeCell ref="A3:J3"/>
    <mergeCell ref="A4:J4"/>
    <mergeCell ref="A8:J8"/>
    <mergeCell ref="G21:G22"/>
    <mergeCell ref="J21:J22"/>
  </mergeCells>
  <pageMargins left="0.78740157480314965" right="0.39370078740157483" top="0.78740157480314965" bottom="0.78740157480314965" header="0.39370078740157483" footer="0.39370078740157483"/>
  <pageSetup paperSize="9" scale="62" firstPageNumber="190" orientation="landscape" useFirstPageNumber="1" r:id="rId1"/>
  <headerFooter>
    <oddFooter>&amp;R&amp;"Times New Roman,обычный"&amp;14&amp;P</oddFooter>
  </headerFooter>
  <rowBreaks count="1" manualBreakCount="1">
    <brk id="3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7030A0"/>
  </sheetPr>
  <dimension ref="A1:K24"/>
  <sheetViews>
    <sheetView topLeftCell="A19" zoomScale="70" zoomScaleNormal="70" workbookViewId="0">
      <selection activeCell="G27" sqref="G27"/>
    </sheetView>
  </sheetViews>
  <sheetFormatPr defaultRowHeight="15" x14ac:dyDescent="0.25"/>
  <cols>
    <col min="1" max="1" width="5.7109375" style="242" customWidth="1"/>
    <col min="2" max="2" width="77.7109375" style="242" customWidth="1"/>
    <col min="3" max="3" width="11.7109375" style="242" customWidth="1"/>
    <col min="4" max="6" width="15.7109375" style="242" customWidth="1"/>
    <col min="7" max="7" width="73.7109375" style="242" customWidth="1"/>
    <col min="8" max="8" width="9.140625" style="242"/>
    <col min="9" max="9" width="12.140625" style="242" bestFit="1" customWidth="1"/>
    <col min="10" max="251" width="9.140625" style="242"/>
    <col min="252" max="252" width="7.7109375" style="242" customWidth="1"/>
    <col min="253" max="253" width="37.7109375" style="242" customWidth="1"/>
    <col min="254" max="254" width="15.7109375" style="242" customWidth="1"/>
    <col min="255" max="255" width="11.7109375" style="242" customWidth="1"/>
    <col min="256" max="258" width="15.7109375" style="242" customWidth="1"/>
    <col min="259" max="259" width="30.7109375" style="242" customWidth="1"/>
    <col min="260" max="260" width="13.7109375" style="242" customWidth="1"/>
    <col min="261" max="261" width="21.7109375" style="242" customWidth="1"/>
    <col min="262" max="263" width="15.7109375" style="242" customWidth="1"/>
    <col min="264" max="264" width="9.140625" style="242"/>
    <col min="265" max="265" width="12.140625" style="242" bestFit="1" customWidth="1"/>
    <col min="266" max="507" width="9.140625" style="242"/>
    <col min="508" max="508" width="7.7109375" style="242" customWidth="1"/>
    <col min="509" max="509" width="37.7109375" style="242" customWidth="1"/>
    <col min="510" max="510" width="15.7109375" style="242" customWidth="1"/>
    <col min="511" max="511" width="11.7109375" style="242" customWidth="1"/>
    <col min="512" max="514" width="15.7109375" style="242" customWidth="1"/>
    <col min="515" max="515" width="30.7109375" style="242" customWidth="1"/>
    <col min="516" max="516" width="13.7109375" style="242" customWidth="1"/>
    <col min="517" max="517" width="21.7109375" style="242" customWidth="1"/>
    <col min="518" max="519" width="15.7109375" style="242" customWidth="1"/>
    <col min="520" max="520" width="9.140625" style="242"/>
    <col min="521" max="521" width="12.140625" style="242" bestFit="1" customWidth="1"/>
    <col min="522" max="763" width="9.140625" style="242"/>
    <col min="764" max="764" width="7.7109375" style="242" customWidth="1"/>
    <col min="765" max="765" width="37.7109375" style="242" customWidth="1"/>
    <col min="766" max="766" width="15.7109375" style="242" customWidth="1"/>
    <col min="767" max="767" width="11.7109375" style="242" customWidth="1"/>
    <col min="768" max="770" width="15.7109375" style="242" customWidth="1"/>
    <col min="771" max="771" width="30.7109375" style="242" customWidth="1"/>
    <col min="772" max="772" width="13.7109375" style="242" customWidth="1"/>
    <col min="773" max="773" width="21.7109375" style="242" customWidth="1"/>
    <col min="774" max="775" width="15.7109375" style="242" customWidth="1"/>
    <col min="776" max="776" width="9.140625" style="242"/>
    <col min="777" max="777" width="12.140625" style="242" bestFit="1" customWidth="1"/>
    <col min="778" max="1019" width="9.140625" style="242"/>
    <col min="1020" max="1020" width="7.7109375" style="242" customWidth="1"/>
    <col min="1021" max="1021" width="37.7109375" style="242" customWidth="1"/>
    <col min="1022" max="1022" width="15.7109375" style="242" customWidth="1"/>
    <col min="1023" max="1023" width="11.7109375" style="242" customWidth="1"/>
    <col min="1024" max="1026" width="15.7109375" style="242" customWidth="1"/>
    <col min="1027" max="1027" width="30.7109375" style="242" customWidth="1"/>
    <col min="1028" max="1028" width="13.7109375" style="242" customWidth="1"/>
    <col min="1029" max="1029" width="21.7109375" style="242" customWidth="1"/>
    <col min="1030" max="1031" width="15.7109375" style="242" customWidth="1"/>
    <col min="1032" max="1032" width="9.140625" style="242"/>
    <col min="1033" max="1033" width="12.140625" style="242" bestFit="1" customWidth="1"/>
    <col min="1034" max="1275" width="9.140625" style="242"/>
    <col min="1276" max="1276" width="7.7109375" style="242" customWidth="1"/>
    <col min="1277" max="1277" width="37.7109375" style="242" customWidth="1"/>
    <col min="1278" max="1278" width="15.7109375" style="242" customWidth="1"/>
    <col min="1279" max="1279" width="11.7109375" style="242" customWidth="1"/>
    <col min="1280" max="1282" width="15.7109375" style="242" customWidth="1"/>
    <col min="1283" max="1283" width="30.7109375" style="242" customWidth="1"/>
    <col min="1284" max="1284" width="13.7109375" style="242" customWidth="1"/>
    <col min="1285" max="1285" width="21.7109375" style="242" customWidth="1"/>
    <col min="1286" max="1287" width="15.7109375" style="242" customWidth="1"/>
    <col min="1288" max="1288" width="9.140625" style="242"/>
    <col min="1289" max="1289" width="12.140625" style="242" bestFit="1" customWidth="1"/>
    <col min="1290" max="1531" width="9.140625" style="242"/>
    <col min="1532" max="1532" width="7.7109375" style="242" customWidth="1"/>
    <col min="1533" max="1533" width="37.7109375" style="242" customWidth="1"/>
    <col min="1534" max="1534" width="15.7109375" style="242" customWidth="1"/>
    <col min="1535" max="1535" width="11.7109375" style="242" customWidth="1"/>
    <col min="1536" max="1538" width="15.7109375" style="242" customWidth="1"/>
    <col min="1539" max="1539" width="30.7109375" style="242" customWidth="1"/>
    <col min="1540" max="1540" width="13.7109375" style="242" customWidth="1"/>
    <col min="1541" max="1541" width="21.7109375" style="242" customWidth="1"/>
    <col min="1542" max="1543" width="15.7109375" style="242" customWidth="1"/>
    <col min="1544" max="1544" width="9.140625" style="242"/>
    <col min="1545" max="1545" width="12.140625" style="242" bestFit="1" customWidth="1"/>
    <col min="1546" max="1787" width="9.140625" style="242"/>
    <col min="1788" max="1788" width="7.7109375" style="242" customWidth="1"/>
    <col min="1789" max="1789" width="37.7109375" style="242" customWidth="1"/>
    <col min="1790" max="1790" width="15.7109375" style="242" customWidth="1"/>
    <col min="1791" max="1791" width="11.7109375" style="242" customWidth="1"/>
    <col min="1792" max="1794" width="15.7109375" style="242" customWidth="1"/>
    <col min="1795" max="1795" width="30.7109375" style="242" customWidth="1"/>
    <col min="1796" max="1796" width="13.7109375" style="242" customWidth="1"/>
    <col min="1797" max="1797" width="21.7109375" style="242" customWidth="1"/>
    <col min="1798" max="1799" width="15.7109375" style="242" customWidth="1"/>
    <col min="1800" max="1800" width="9.140625" style="242"/>
    <col min="1801" max="1801" width="12.140625" style="242" bestFit="1" customWidth="1"/>
    <col min="1802" max="2043" width="9.140625" style="242"/>
    <col min="2044" max="2044" width="7.7109375" style="242" customWidth="1"/>
    <col min="2045" max="2045" width="37.7109375" style="242" customWidth="1"/>
    <col min="2046" max="2046" width="15.7109375" style="242" customWidth="1"/>
    <col min="2047" max="2047" width="11.7109375" style="242" customWidth="1"/>
    <col min="2048" max="2050" width="15.7109375" style="242" customWidth="1"/>
    <col min="2051" max="2051" width="30.7109375" style="242" customWidth="1"/>
    <col min="2052" max="2052" width="13.7109375" style="242" customWidth="1"/>
    <col min="2053" max="2053" width="21.7109375" style="242" customWidth="1"/>
    <col min="2054" max="2055" width="15.7109375" style="242" customWidth="1"/>
    <col min="2056" max="2056" width="9.140625" style="242"/>
    <col min="2057" max="2057" width="12.140625" style="242" bestFit="1" customWidth="1"/>
    <col min="2058" max="2299" width="9.140625" style="242"/>
    <col min="2300" max="2300" width="7.7109375" style="242" customWidth="1"/>
    <col min="2301" max="2301" width="37.7109375" style="242" customWidth="1"/>
    <col min="2302" max="2302" width="15.7109375" style="242" customWidth="1"/>
    <col min="2303" max="2303" width="11.7109375" style="242" customWidth="1"/>
    <col min="2304" max="2306" width="15.7109375" style="242" customWidth="1"/>
    <col min="2307" max="2307" width="30.7109375" style="242" customWidth="1"/>
    <col min="2308" max="2308" width="13.7109375" style="242" customWidth="1"/>
    <col min="2309" max="2309" width="21.7109375" style="242" customWidth="1"/>
    <col min="2310" max="2311" width="15.7109375" style="242" customWidth="1"/>
    <col min="2312" max="2312" width="9.140625" style="242"/>
    <col min="2313" max="2313" width="12.140625" style="242" bestFit="1" customWidth="1"/>
    <col min="2314" max="2555" width="9.140625" style="242"/>
    <col min="2556" max="2556" width="7.7109375" style="242" customWidth="1"/>
    <col min="2557" max="2557" width="37.7109375" style="242" customWidth="1"/>
    <col min="2558" max="2558" width="15.7109375" style="242" customWidth="1"/>
    <col min="2559" max="2559" width="11.7109375" style="242" customWidth="1"/>
    <col min="2560" max="2562" width="15.7109375" style="242" customWidth="1"/>
    <col min="2563" max="2563" width="30.7109375" style="242" customWidth="1"/>
    <col min="2564" max="2564" width="13.7109375" style="242" customWidth="1"/>
    <col min="2565" max="2565" width="21.7109375" style="242" customWidth="1"/>
    <col min="2566" max="2567" width="15.7109375" style="242" customWidth="1"/>
    <col min="2568" max="2568" width="9.140625" style="242"/>
    <col min="2569" max="2569" width="12.140625" style="242" bestFit="1" customWidth="1"/>
    <col min="2570" max="2811" width="9.140625" style="242"/>
    <col min="2812" max="2812" width="7.7109375" style="242" customWidth="1"/>
    <col min="2813" max="2813" width="37.7109375" style="242" customWidth="1"/>
    <col min="2814" max="2814" width="15.7109375" style="242" customWidth="1"/>
    <col min="2815" max="2815" width="11.7109375" style="242" customWidth="1"/>
    <col min="2816" max="2818" width="15.7109375" style="242" customWidth="1"/>
    <col min="2819" max="2819" width="30.7109375" style="242" customWidth="1"/>
    <col min="2820" max="2820" width="13.7109375" style="242" customWidth="1"/>
    <col min="2821" max="2821" width="21.7109375" style="242" customWidth="1"/>
    <col min="2822" max="2823" width="15.7109375" style="242" customWidth="1"/>
    <col min="2824" max="2824" width="9.140625" style="242"/>
    <col min="2825" max="2825" width="12.140625" style="242" bestFit="1" customWidth="1"/>
    <col min="2826" max="3067" width="9.140625" style="242"/>
    <col min="3068" max="3068" width="7.7109375" style="242" customWidth="1"/>
    <col min="3069" max="3069" width="37.7109375" style="242" customWidth="1"/>
    <col min="3070" max="3070" width="15.7109375" style="242" customWidth="1"/>
    <col min="3071" max="3071" width="11.7109375" style="242" customWidth="1"/>
    <col min="3072" max="3074" width="15.7109375" style="242" customWidth="1"/>
    <col min="3075" max="3075" width="30.7109375" style="242" customWidth="1"/>
    <col min="3076" max="3076" width="13.7109375" style="242" customWidth="1"/>
    <col min="3077" max="3077" width="21.7109375" style="242" customWidth="1"/>
    <col min="3078" max="3079" width="15.7109375" style="242" customWidth="1"/>
    <col min="3080" max="3080" width="9.140625" style="242"/>
    <col min="3081" max="3081" width="12.140625" style="242" bestFit="1" customWidth="1"/>
    <col min="3082" max="3323" width="9.140625" style="242"/>
    <col min="3324" max="3324" width="7.7109375" style="242" customWidth="1"/>
    <col min="3325" max="3325" width="37.7109375" style="242" customWidth="1"/>
    <col min="3326" max="3326" width="15.7109375" style="242" customWidth="1"/>
    <col min="3327" max="3327" width="11.7109375" style="242" customWidth="1"/>
    <col min="3328" max="3330" width="15.7109375" style="242" customWidth="1"/>
    <col min="3331" max="3331" width="30.7109375" style="242" customWidth="1"/>
    <col min="3332" max="3332" width="13.7109375" style="242" customWidth="1"/>
    <col min="3333" max="3333" width="21.7109375" style="242" customWidth="1"/>
    <col min="3334" max="3335" width="15.7109375" style="242" customWidth="1"/>
    <col min="3336" max="3336" width="9.140625" style="242"/>
    <col min="3337" max="3337" width="12.140625" style="242" bestFit="1" customWidth="1"/>
    <col min="3338" max="3579" width="9.140625" style="242"/>
    <col min="3580" max="3580" width="7.7109375" style="242" customWidth="1"/>
    <col min="3581" max="3581" width="37.7109375" style="242" customWidth="1"/>
    <col min="3582" max="3582" width="15.7109375" style="242" customWidth="1"/>
    <col min="3583" max="3583" width="11.7109375" style="242" customWidth="1"/>
    <col min="3584" max="3586" width="15.7109375" style="242" customWidth="1"/>
    <col min="3587" max="3587" width="30.7109375" style="242" customWidth="1"/>
    <col min="3588" max="3588" width="13.7109375" style="242" customWidth="1"/>
    <col min="3589" max="3589" width="21.7109375" style="242" customWidth="1"/>
    <col min="3590" max="3591" width="15.7109375" style="242" customWidth="1"/>
    <col min="3592" max="3592" width="9.140625" style="242"/>
    <col min="3593" max="3593" width="12.140625" style="242" bestFit="1" customWidth="1"/>
    <col min="3594" max="3835" width="9.140625" style="242"/>
    <col min="3836" max="3836" width="7.7109375" style="242" customWidth="1"/>
    <col min="3837" max="3837" width="37.7109375" style="242" customWidth="1"/>
    <col min="3838" max="3838" width="15.7109375" style="242" customWidth="1"/>
    <col min="3839" max="3839" width="11.7109375" style="242" customWidth="1"/>
    <col min="3840" max="3842" width="15.7109375" style="242" customWidth="1"/>
    <col min="3843" max="3843" width="30.7109375" style="242" customWidth="1"/>
    <col min="3844" max="3844" width="13.7109375" style="242" customWidth="1"/>
    <col min="3845" max="3845" width="21.7109375" style="242" customWidth="1"/>
    <col min="3846" max="3847" width="15.7109375" style="242" customWidth="1"/>
    <col min="3848" max="3848" width="9.140625" style="242"/>
    <col min="3849" max="3849" width="12.140625" style="242" bestFit="1" customWidth="1"/>
    <col min="3850" max="4091" width="9.140625" style="242"/>
    <col min="4092" max="4092" width="7.7109375" style="242" customWidth="1"/>
    <col min="4093" max="4093" width="37.7109375" style="242" customWidth="1"/>
    <col min="4094" max="4094" width="15.7109375" style="242" customWidth="1"/>
    <col min="4095" max="4095" width="11.7109375" style="242" customWidth="1"/>
    <col min="4096" max="4098" width="15.7109375" style="242" customWidth="1"/>
    <col min="4099" max="4099" width="30.7109375" style="242" customWidth="1"/>
    <col min="4100" max="4100" width="13.7109375" style="242" customWidth="1"/>
    <col min="4101" max="4101" width="21.7109375" style="242" customWidth="1"/>
    <col min="4102" max="4103" width="15.7109375" style="242" customWidth="1"/>
    <col min="4104" max="4104" width="9.140625" style="242"/>
    <col min="4105" max="4105" width="12.140625" style="242" bestFit="1" customWidth="1"/>
    <col min="4106" max="4347" width="9.140625" style="242"/>
    <col min="4348" max="4348" width="7.7109375" style="242" customWidth="1"/>
    <col min="4349" max="4349" width="37.7109375" style="242" customWidth="1"/>
    <col min="4350" max="4350" width="15.7109375" style="242" customWidth="1"/>
    <col min="4351" max="4351" width="11.7109375" style="242" customWidth="1"/>
    <col min="4352" max="4354" width="15.7109375" style="242" customWidth="1"/>
    <col min="4355" max="4355" width="30.7109375" style="242" customWidth="1"/>
    <col min="4356" max="4356" width="13.7109375" style="242" customWidth="1"/>
    <col min="4357" max="4357" width="21.7109375" style="242" customWidth="1"/>
    <col min="4358" max="4359" width="15.7109375" style="242" customWidth="1"/>
    <col min="4360" max="4360" width="9.140625" style="242"/>
    <col min="4361" max="4361" width="12.140625" style="242" bestFit="1" customWidth="1"/>
    <col min="4362" max="4603" width="9.140625" style="242"/>
    <col min="4604" max="4604" width="7.7109375" style="242" customWidth="1"/>
    <col min="4605" max="4605" width="37.7109375" style="242" customWidth="1"/>
    <col min="4606" max="4606" width="15.7109375" style="242" customWidth="1"/>
    <col min="4607" max="4607" width="11.7109375" style="242" customWidth="1"/>
    <col min="4608" max="4610" width="15.7109375" style="242" customWidth="1"/>
    <col min="4611" max="4611" width="30.7109375" style="242" customWidth="1"/>
    <col min="4612" max="4612" width="13.7109375" style="242" customWidth="1"/>
    <col min="4613" max="4613" width="21.7109375" style="242" customWidth="1"/>
    <col min="4614" max="4615" width="15.7109375" style="242" customWidth="1"/>
    <col min="4616" max="4616" width="9.140625" style="242"/>
    <col min="4617" max="4617" width="12.140625" style="242" bestFit="1" customWidth="1"/>
    <col min="4618" max="4859" width="9.140625" style="242"/>
    <col min="4860" max="4860" width="7.7109375" style="242" customWidth="1"/>
    <col min="4861" max="4861" width="37.7109375" style="242" customWidth="1"/>
    <col min="4862" max="4862" width="15.7109375" style="242" customWidth="1"/>
    <col min="4863" max="4863" width="11.7109375" style="242" customWidth="1"/>
    <col min="4864" max="4866" width="15.7109375" style="242" customWidth="1"/>
    <col min="4867" max="4867" width="30.7109375" style="242" customWidth="1"/>
    <col min="4868" max="4868" width="13.7109375" style="242" customWidth="1"/>
    <col min="4869" max="4869" width="21.7109375" style="242" customWidth="1"/>
    <col min="4870" max="4871" width="15.7109375" style="242" customWidth="1"/>
    <col min="4872" max="4872" width="9.140625" style="242"/>
    <col min="4873" max="4873" width="12.140625" style="242" bestFit="1" customWidth="1"/>
    <col min="4874" max="5115" width="9.140625" style="242"/>
    <col min="5116" max="5116" width="7.7109375" style="242" customWidth="1"/>
    <col min="5117" max="5117" width="37.7109375" style="242" customWidth="1"/>
    <col min="5118" max="5118" width="15.7109375" style="242" customWidth="1"/>
    <col min="5119" max="5119" width="11.7109375" style="242" customWidth="1"/>
    <col min="5120" max="5122" width="15.7109375" style="242" customWidth="1"/>
    <col min="5123" max="5123" width="30.7109375" style="242" customWidth="1"/>
    <col min="5124" max="5124" width="13.7109375" style="242" customWidth="1"/>
    <col min="5125" max="5125" width="21.7109375" style="242" customWidth="1"/>
    <col min="5126" max="5127" width="15.7109375" style="242" customWidth="1"/>
    <col min="5128" max="5128" width="9.140625" style="242"/>
    <col min="5129" max="5129" width="12.140625" style="242" bestFit="1" customWidth="1"/>
    <col min="5130" max="5371" width="9.140625" style="242"/>
    <col min="5372" max="5372" width="7.7109375" style="242" customWidth="1"/>
    <col min="5373" max="5373" width="37.7109375" style="242" customWidth="1"/>
    <col min="5374" max="5374" width="15.7109375" style="242" customWidth="1"/>
    <col min="5375" max="5375" width="11.7109375" style="242" customWidth="1"/>
    <col min="5376" max="5378" width="15.7109375" style="242" customWidth="1"/>
    <col min="5379" max="5379" width="30.7109375" style="242" customWidth="1"/>
    <col min="5380" max="5380" width="13.7109375" style="242" customWidth="1"/>
    <col min="5381" max="5381" width="21.7109375" style="242" customWidth="1"/>
    <col min="5382" max="5383" width="15.7109375" style="242" customWidth="1"/>
    <col min="5384" max="5384" width="9.140625" style="242"/>
    <col min="5385" max="5385" width="12.140625" style="242" bestFit="1" customWidth="1"/>
    <col min="5386" max="5627" width="9.140625" style="242"/>
    <col min="5628" max="5628" width="7.7109375" style="242" customWidth="1"/>
    <col min="5629" max="5629" width="37.7109375" style="242" customWidth="1"/>
    <col min="5630" max="5630" width="15.7109375" style="242" customWidth="1"/>
    <col min="5631" max="5631" width="11.7109375" style="242" customWidth="1"/>
    <col min="5632" max="5634" width="15.7109375" style="242" customWidth="1"/>
    <col min="5635" max="5635" width="30.7109375" style="242" customWidth="1"/>
    <col min="5636" max="5636" width="13.7109375" style="242" customWidth="1"/>
    <col min="5637" max="5637" width="21.7109375" style="242" customWidth="1"/>
    <col min="5638" max="5639" width="15.7109375" style="242" customWidth="1"/>
    <col min="5640" max="5640" width="9.140625" style="242"/>
    <col min="5641" max="5641" width="12.140625" style="242" bestFit="1" customWidth="1"/>
    <col min="5642" max="5883" width="9.140625" style="242"/>
    <col min="5884" max="5884" width="7.7109375" style="242" customWidth="1"/>
    <col min="5885" max="5885" width="37.7109375" style="242" customWidth="1"/>
    <col min="5886" max="5886" width="15.7109375" style="242" customWidth="1"/>
    <col min="5887" max="5887" width="11.7109375" style="242" customWidth="1"/>
    <col min="5888" max="5890" width="15.7109375" style="242" customWidth="1"/>
    <col min="5891" max="5891" width="30.7109375" style="242" customWidth="1"/>
    <col min="5892" max="5892" width="13.7109375" style="242" customWidth="1"/>
    <col min="5893" max="5893" width="21.7109375" style="242" customWidth="1"/>
    <col min="5894" max="5895" width="15.7109375" style="242" customWidth="1"/>
    <col min="5896" max="5896" width="9.140625" style="242"/>
    <col min="5897" max="5897" width="12.140625" style="242" bestFit="1" customWidth="1"/>
    <col min="5898" max="6139" width="9.140625" style="242"/>
    <col min="6140" max="6140" width="7.7109375" style="242" customWidth="1"/>
    <col min="6141" max="6141" width="37.7109375" style="242" customWidth="1"/>
    <col min="6142" max="6142" width="15.7109375" style="242" customWidth="1"/>
    <col min="6143" max="6143" width="11.7109375" style="242" customWidth="1"/>
    <col min="6144" max="6146" width="15.7109375" style="242" customWidth="1"/>
    <col min="6147" max="6147" width="30.7109375" style="242" customWidth="1"/>
    <col min="6148" max="6148" width="13.7109375" style="242" customWidth="1"/>
    <col min="6149" max="6149" width="21.7109375" style="242" customWidth="1"/>
    <col min="6150" max="6151" width="15.7109375" style="242" customWidth="1"/>
    <col min="6152" max="6152" width="9.140625" style="242"/>
    <col min="6153" max="6153" width="12.140625" style="242" bestFit="1" customWidth="1"/>
    <col min="6154" max="6395" width="9.140625" style="242"/>
    <col min="6396" max="6396" width="7.7109375" style="242" customWidth="1"/>
    <col min="6397" max="6397" width="37.7109375" style="242" customWidth="1"/>
    <col min="6398" max="6398" width="15.7109375" style="242" customWidth="1"/>
    <col min="6399" max="6399" width="11.7109375" style="242" customWidth="1"/>
    <col min="6400" max="6402" width="15.7109375" style="242" customWidth="1"/>
    <col min="6403" max="6403" width="30.7109375" style="242" customWidth="1"/>
    <col min="6404" max="6404" width="13.7109375" style="242" customWidth="1"/>
    <col min="6405" max="6405" width="21.7109375" style="242" customWidth="1"/>
    <col min="6406" max="6407" width="15.7109375" style="242" customWidth="1"/>
    <col min="6408" max="6408" width="9.140625" style="242"/>
    <col min="6409" max="6409" width="12.140625" style="242" bestFit="1" customWidth="1"/>
    <col min="6410" max="6651" width="9.140625" style="242"/>
    <col min="6652" max="6652" width="7.7109375" style="242" customWidth="1"/>
    <col min="6653" max="6653" width="37.7109375" style="242" customWidth="1"/>
    <col min="6654" max="6654" width="15.7109375" style="242" customWidth="1"/>
    <col min="6655" max="6655" width="11.7109375" style="242" customWidth="1"/>
    <col min="6656" max="6658" width="15.7109375" style="242" customWidth="1"/>
    <col min="6659" max="6659" width="30.7109375" style="242" customWidth="1"/>
    <col min="6660" max="6660" width="13.7109375" style="242" customWidth="1"/>
    <col min="6661" max="6661" width="21.7109375" style="242" customWidth="1"/>
    <col min="6662" max="6663" width="15.7109375" style="242" customWidth="1"/>
    <col min="6664" max="6664" width="9.140625" style="242"/>
    <col min="6665" max="6665" width="12.140625" style="242" bestFit="1" customWidth="1"/>
    <col min="6666" max="6907" width="9.140625" style="242"/>
    <col min="6908" max="6908" width="7.7109375" style="242" customWidth="1"/>
    <col min="6909" max="6909" width="37.7109375" style="242" customWidth="1"/>
    <col min="6910" max="6910" width="15.7109375" style="242" customWidth="1"/>
    <col min="6911" max="6911" width="11.7109375" style="242" customWidth="1"/>
    <col min="6912" max="6914" width="15.7109375" style="242" customWidth="1"/>
    <col min="6915" max="6915" width="30.7109375" style="242" customWidth="1"/>
    <col min="6916" max="6916" width="13.7109375" style="242" customWidth="1"/>
    <col min="6917" max="6917" width="21.7109375" style="242" customWidth="1"/>
    <col min="6918" max="6919" width="15.7109375" style="242" customWidth="1"/>
    <col min="6920" max="6920" width="9.140625" style="242"/>
    <col min="6921" max="6921" width="12.140625" style="242" bestFit="1" customWidth="1"/>
    <col min="6922" max="7163" width="9.140625" style="242"/>
    <col min="7164" max="7164" width="7.7109375" style="242" customWidth="1"/>
    <col min="7165" max="7165" width="37.7109375" style="242" customWidth="1"/>
    <col min="7166" max="7166" width="15.7109375" style="242" customWidth="1"/>
    <col min="7167" max="7167" width="11.7109375" style="242" customWidth="1"/>
    <col min="7168" max="7170" width="15.7109375" style="242" customWidth="1"/>
    <col min="7171" max="7171" width="30.7109375" style="242" customWidth="1"/>
    <col min="7172" max="7172" width="13.7109375" style="242" customWidth="1"/>
    <col min="7173" max="7173" width="21.7109375" style="242" customWidth="1"/>
    <col min="7174" max="7175" width="15.7109375" style="242" customWidth="1"/>
    <col min="7176" max="7176" width="9.140625" style="242"/>
    <col min="7177" max="7177" width="12.140625" style="242" bestFit="1" customWidth="1"/>
    <col min="7178" max="7419" width="9.140625" style="242"/>
    <col min="7420" max="7420" width="7.7109375" style="242" customWidth="1"/>
    <col min="7421" max="7421" width="37.7109375" style="242" customWidth="1"/>
    <col min="7422" max="7422" width="15.7109375" style="242" customWidth="1"/>
    <col min="7423" max="7423" width="11.7109375" style="242" customWidth="1"/>
    <col min="7424" max="7426" width="15.7109375" style="242" customWidth="1"/>
    <col min="7427" max="7427" width="30.7109375" style="242" customWidth="1"/>
    <col min="7428" max="7428" width="13.7109375" style="242" customWidth="1"/>
    <col min="7429" max="7429" width="21.7109375" style="242" customWidth="1"/>
    <col min="7430" max="7431" width="15.7109375" style="242" customWidth="1"/>
    <col min="7432" max="7432" width="9.140625" style="242"/>
    <col min="7433" max="7433" width="12.140625" style="242" bestFit="1" customWidth="1"/>
    <col min="7434" max="7675" width="9.140625" style="242"/>
    <col min="7676" max="7676" width="7.7109375" style="242" customWidth="1"/>
    <col min="7677" max="7677" width="37.7109375" style="242" customWidth="1"/>
    <col min="7678" max="7678" width="15.7109375" style="242" customWidth="1"/>
    <col min="7679" max="7679" width="11.7109375" style="242" customWidth="1"/>
    <col min="7680" max="7682" width="15.7109375" style="242" customWidth="1"/>
    <col min="7683" max="7683" width="30.7109375" style="242" customWidth="1"/>
    <col min="7684" max="7684" width="13.7109375" style="242" customWidth="1"/>
    <col min="7685" max="7685" width="21.7109375" style="242" customWidth="1"/>
    <col min="7686" max="7687" width="15.7109375" style="242" customWidth="1"/>
    <col min="7688" max="7688" width="9.140625" style="242"/>
    <col min="7689" max="7689" width="12.140625" style="242" bestFit="1" customWidth="1"/>
    <col min="7690" max="7931" width="9.140625" style="242"/>
    <col min="7932" max="7932" width="7.7109375" style="242" customWidth="1"/>
    <col min="7933" max="7933" width="37.7109375" style="242" customWidth="1"/>
    <col min="7934" max="7934" width="15.7109375" style="242" customWidth="1"/>
    <col min="7935" max="7935" width="11.7109375" style="242" customWidth="1"/>
    <col min="7936" max="7938" width="15.7109375" style="242" customWidth="1"/>
    <col min="7939" max="7939" width="30.7109375" style="242" customWidth="1"/>
    <col min="7940" max="7940" width="13.7109375" style="242" customWidth="1"/>
    <col min="7941" max="7941" width="21.7109375" style="242" customWidth="1"/>
    <col min="7942" max="7943" width="15.7109375" style="242" customWidth="1"/>
    <col min="7944" max="7944" width="9.140625" style="242"/>
    <col min="7945" max="7945" width="12.140625" style="242" bestFit="1" customWidth="1"/>
    <col min="7946" max="8187" width="9.140625" style="242"/>
    <col min="8188" max="8188" width="7.7109375" style="242" customWidth="1"/>
    <col min="8189" max="8189" width="37.7109375" style="242" customWidth="1"/>
    <col min="8190" max="8190" width="15.7109375" style="242" customWidth="1"/>
    <col min="8191" max="8191" width="11.7109375" style="242" customWidth="1"/>
    <col min="8192" max="8194" width="15.7109375" style="242" customWidth="1"/>
    <col min="8195" max="8195" width="30.7109375" style="242" customWidth="1"/>
    <col min="8196" max="8196" width="13.7109375" style="242" customWidth="1"/>
    <col min="8197" max="8197" width="21.7109375" style="242" customWidth="1"/>
    <col min="8198" max="8199" width="15.7109375" style="242" customWidth="1"/>
    <col min="8200" max="8200" width="9.140625" style="242"/>
    <col min="8201" max="8201" width="12.140625" style="242" bestFit="1" customWidth="1"/>
    <col min="8202" max="8443" width="9.140625" style="242"/>
    <col min="8444" max="8444" width="7.7109375" style="242" customWidth="1"/>
    <col min="8445" max="8445" width="37.7109375" style="242" customWidth="1"/>
    <col min="8446" max="8446" width="15.7109375" style="242" customWidth="1"/>
    <col min="8447" max="8447" width="11.7109375" style="242" customWidth="1"/>
    <col min="8448" max="8450" width="15.7109375" style="242" customWidth="1"/>
    <col min="8451" max="8451" width="30.7109375" style="242" customWidth="1"/>
    <col min="8452" max="8452" width="13.7109375" style="242" customWidth="1"/>
    <col min="8453" max="8453" width="21.7109375" style="242" customWidth="1"/>
    <col min="8454" max="8455" width="15.7109375" style="242" customWidth="1"/>
    <col min="8456" max="8456" width="9.140625" style="242"/>
    <col min="8457" max="8457" width="12.140625" style="242" bestFit="1" customWidth="1"/>
    <col min="8458" max="8699" width="9.140625" style="242"/>
    <col min="8700" max="8700" width="7.7109375" style="242" customWidth="1"/>
    <col min="8701" max="8701" width="37.7109375" style="242" customWidth="1"/>
    <col min="8702" max="8702" width="15.7109375" style="242" customWidth="1"/>
    <col min="8703" max="8703" width="11.7109375" style="242" customWidth="1"/>
    <col min="8704" max="8706" width="15.7109375" style="242" customWidth="1"/>
    <col min="8707" max="8707" width="30.7109375" style="242" customWidth="1"/>
    <col min="8708" max="8708" width="13.7109375" style="242" customWidth="1"/>
    <col min="8709" max="8709" width="21.7109375" style="242" customWidth="1"/>
    <col min="8710" max="8711" width="15.7109375" style="242" customWidth="1"/>
    <col min="8712" max="8712" width="9.140625" style="242"/>
    <col min="8713" max="8713" width="12.140625" style="242" bestFit="1" customWidth="1"/>
    <col min="8714" max="8955" width="9.140625" style="242"/>
    <col min="8956" max="8956" width="7.7109375" style="242" customWidth="1"/>
    <col min="8957" max="8957" width="37.7109375" style="242" customWidth="1"/>
    <col min="8958" max="8958" width="15.7109375" style="242" customWidth="1"/>
    <col min="8959" max="8959" width="11.7109375" style="242" customWidth="1"/>
    <col min="8960" max="8962" width="15.7109375" style="242" customWidth="1"/>
    <col min="8963" max="8963" width="30.7109375" style="242" customWidth="1"/>
    <col min="8964" max="8964" width="13.7109375" style="242" customWidth="1"/>
    <col min="8965" max="8965" width="21.7109375" style="242" customWidth="1"/>
    <col min="8966" max="8967" width="15.7109375" style="242" customWidth="1"/>
    <col min="8968" max="8968" width="9.140625" style="242"/>
    <col min="8969" max="8969" width="12.140625" style="242" bestFit="1" customWidth="1"/>
    <col min="8970" max="9211" width="9.140625" style="242"/>
    <col min="9212" max="9212" width="7.7109375" style="242" customWidth="1"/>
    <col min="9213" max="9213" width="37.7109375" style="242" customWidth="1"/>
    <col min="9214" max="9214" width="15.7109375" style="242" customWidth="1"/>
    <col min="9215" max="9215" width="11.7109375" style="242" customWidth="1"/>
    <col min="9216" max="9218" width="15.7109375" style="242" customWidth="1"/>
    <col min="9219" max="9219" width="30.7109375" style="242" customWidth="1"/>
    <col min="9220" max="9220" width="13.7109375" style="242" customWidth="1"/>
    <col min="9221" max="9221" width="21.7109375" style="242" customWidth="1"/>
    <col min="9222" max="9223" width="15.7109375" style="242" customWidth="1"/>
    <col min="9224" max="9224" width="9.140625" style="242"/>
    <col min="9225" max="9225" width="12.140625" style="242" bestFit="1" customWidth="1"/>
    <col min="9226" max="9467" width="9.140625" style="242"/>
    <col min="9468" max="9468" width="7.7109375" style="242" customWidth="1"/>
    <col min="9469" max="9469" width="37.7109375" style="242" customWidth="1"/>
    <col min="9470" max="9470" width="15.7109375" style="242" customWidth="1"/>
    <col min="9471" max="9471" width="11.7109375" style="242" customWidth="1"/>
    <col min="9472" max="9474" width="15.7109375" style="242" customWidth="1"/>
    <col min="9475" max="9475" width="30.7109375" style="242" customWidth="1"/>
    <col min="9476" max="9476" width="13.7109375" style="242" customWidth="1"/>
    <col min="9477" max="9477" width="21.7109375" style="242" customWidth="1"/>
    <col min="9478" max="9479" width="15.7109375" style="242" customWidth="1"/>
    <col min="9480" max="9480" width="9.140625" style="242"/>
    <col min="9481" max="9481" width="12.140625" style="242" bestFit="1" customWidth="1"/>
    <col min="9482" max="9723" width="9.140625" style="242"/>
    <col min="9724" max="9724" width="7.7109375" style="242" customWidth="1"/>
    <col min="9725" max="9725" width="37.7109375" style="242" customWidth="1"/>
    <col min="9726" max="9726" width="15.7109375" style="242" customWidth="1"/>
    <col min="9727" max="9727" width="11.7109375" style="242" customWidth="1"/>
    <col min="9728" max="9730" width="15.7109375" style="242" customWidth="1"/>
    <col min="9731" max="9731" width="30.7109375" style="242" customWidth="1"/>
    <col min="9732" max="9732" width="13.7109375" style="242" customWidth="1"/>
    <col min="9733" max="9733" width="21.7109375" style="242" customWidth="1"/>
    <col min="9734" max="9735" width="15.7109375" style="242" customWidth="1"/>
    <col min="9736" max="9736" width="9.140625" style="242"/>
    <col min="9737" max="9737" width="12.140625" style="242" bestFit="1" customWidth="1"/>
    <col min="9738" max="9979" width="9.140625" style="242"/>
    <col min="9980" max="9980" width="7.7109375" style="242" customWidth="1"/>
    <col min="9981" max="9981" width="37.7109375" style="242" customWidth="1"/>
    <col min="9982" max="9982" width="15.7109375" style="242" customWidth="1"/>
    <col min="9983" max="9983" width="11.7109375" style="242" customWidth="1"/>
    <col min="9984" max="9986" width="15.7109375" style="242" customWidth="1"/>
    <col min="9987" max="9987" width="30.7109375" style="242" customWidth="1"/>
    <col min="9988" max="9988" width="13.7109375" style="242" customWidth="1"/>
    <col min="9989" max="9989" width="21.7109375" style="242" customWidth="1"/>
    <col min="9990" max="9991" width="15.7109375" style="242" customWidth="1"/>
    <col min="9992" max="9992" width="9.140625" style="242"/>
    <col min="9993" max="9993" width="12.140625" style="242" bestFit="1" customWidth="1"/>
    <col min="9994" max="10235" width="9.140625" style="242"/>
    <col min="10236" max="10236" width="7.7109375" style="242" customWidth="1"/>
    <col min="10237" max="10237" width="37.7109375" style="242" customWidth="1"/>
    <col min="10238" max="10238" width="15.7109375" style="242" customWidth="1"/>
    <col min="10239" max="10239" width="11.7109375" style="242" customWidth="1"/>
    <col min="10240" max="10242" width="15.7109375" style="242" customWidth="1"/>
    <col min="10243" max="10243" width="30.7109375" style="242" customWidth="1"/>
    <col min="10244" max="10244" width="13.7109375" style="242" customWidth="1"/>
    <col min="10245" max="10245" width="21.7109375" style="242" customWidth="1"/>
    <col min="10246" max="10247" width="15.7109375" style="242" customWidth="1"/>
    <col min="10248" max="10248" width="9.140625" style="242"/>
    <col min="10249" max="10249" width="12.140625" style="242" bestFit="1" customWidth="1"/>
    <col min="10250" max="10491" width="9.140625" style="242"/>
    <col min="10492" max="10492" width="7.7109375" style="242" customWidth="1"/>
    <col min="10493" max="10493" width="37.7109375" style="242" customWidth="1"/>
    <col min="10494" max="10494" width="15.7109375" style="242" customWidth="1"/>
    <col min="10495" max="10495" width="11.7109375" style="242" customWidth="1"/>
    <col min="10496" max="10498" width="15.7109375" style="242" customWidth="1"/>
    <col min="10499" max="10499" width="30.7109375" style="242" customWidth="1"/>
    <col min="10500" max="10500" width="13.7109375" style="242" customWidth="1"/>
    <col min="10501" max="10501" width="21.7109375" style="242" customWidth="1"/>
    <col min="10502" max="10503" width="15.7109375" style="242" customWidth="1"/>
    <col min="10504" max="10504" width="9.140625" style="242"/>
    <col min="10505" max="10505" width="12.140625" style="242" bestFit="1" customWidth="1"/>
    <col min="10506" max="10747" width="9.140625" style="242"/>
    <col min="10748" max="10748" width="7.7109375" style="242" customWidth="1"/>
    <col min="10749" max="10749" width="37.7109375" style="242" customWidth="1"/>
    <col min="10750" max="10750" width="15.7109375" style="242" customWidth="1"/>
    <col min="10751" max="10751" width="11.7109375" style="242" customWidth="1"/>
    <col min="10752" max="10754" width="15.7109375" style="242" customWidth="1"/>
    <col min="10755" max="10755" width="30.7109375" style="242" customWidth="1"/>
    <col min="10756" max="10756" width="13.7109375" style="242" customWidth="1"/>
    <col min="10757" max="10757" width="21.7109375" style="242" customWidth="1"/>
    <col min="10758" max="10759" width="15.7109375" style="242" customWidth="1"/>
    <col min="10760" max="10760" width="9.140625" style="242"/>
    <col min="10761" max="10761" width="12.140625" style="242" bestFit="1" customWidth="1"/>
    <col min="10762" max="11003" width="9.140625" style="242"/>
    <col min="11004" max="11004" width="7.7109375" style="242" customWidth="1"/>
    <col min="11005" max="11005" width="37.7109375" style="242" customWidth="1"/>
    <col min="11006" max="11006" width="15.7109375" style="242" customWidth="1"/>
    <col min="11007" max="11007" width="11.7109375" style="242" customWidth="1"/>
    <col min="11008" max="11010" width="15.7109375" style="242" customWidth="1"/>
    <col min="11011" max="11011" width="30.7109375" style="242" customWidth="1"/>
    <col min="11012" max="11012" width="13.7109375" style="242" customWidth="1"/>
    <col min="11013" max="11013" width="21.7109375" style="242" customWidth="1"/>
    <col min="11014" max="11015" width="15.7109375" style="242" customWidth="1"/>
    <col min="11016" max="11016" width="9.140625" style="242"/>
    <col min="11017" max="11017" width="12.140625" style="242" bestFit="1" customWidth="1"/>
    <col min="11018" max="11259" width="9.140625" style="242"/>
    <col min="11260" max="11260" width="7.7109375" style="242" customWidth="1"/>
    <col min="11261" max="11261" width="37.7109375" style="242" customWidth="1"/>
    <col min="11262" max="11262" width="15.7109375" style="242" customWidth="1"/>
    <col min="11263" max="11263" width="11.7109375" style="242" customWidth="1"/>
    <col min="11264" max="11266" width="15.7109375" style="242" customWidth="1"/>
    <col min="11267" max="11267" width="30.7109375" style="242" customWidth="1"/>
    <col min="11268" max="11268" width="13.7109375" style="242" customWidth="1"/>
    <col min="11269" max="11269" width="21.7109375" style="242" customWidth="1"/>
    <col min="11270" max="11271" width="15.7109375" style="242" customWidth="1"/>
    <col min="11272" max="11272" width="9.140625" style="242"/>
    <col min="11273" max="11273" width="12.140625" style="242" bestFit="1" customWidth="1"/>
    <col min="11274" max="11515" width="9.140625" style="242"/>
    <col min="11516" max="11516" width="7.7109375" style="242" customWidth="1"/>
    <col min="11517" max="11517" width="37.7109375" style="242" customWidth="1"/>
    <col min="11518" max="11518" width="15.7109375" style="242" customWidth="1"/>
    <col min="11519" max="11519" width="11.7109375" style="242" customWidth="1"/>
    <col min="11520" max="11522" width="15.7109375" style="242" customWidth="1"/>
    <col min="11523" max="11523" width="30.7109375" style="242" customWidth="1"/>
    <col min="11524" max="11524" width="13.7109375" style="242" customWidth="1"/>
    <col min="11525" max="11525" width="21.7109375" style="242" customWidth="1"/>
    <col min="11526" max="11527" width="15.7109375" style="242" customWidth="1"/>
    <col min="11528" max="11528" width="9.140625" style="242"/>
    <col min="11529" max="11529" width="12.140625" style="242" bestFit="1" customWidth="1"/>
    <col min="11530" max="11771" width="9.140625" style="242"/>
    <col min="11772" max="11772" width="7.7109375" style="242" customWidth="1"/>
    <col min="11773" max="11773" width="37.7109375" style="242" customWidth="1"/>
    <col min="11774" max="11774" width="15.7109375" style="242" customWidth="1"/>
    <col min="11775" max="11775" width="11.7109375" style="242" customWidth="1"/>
    <col min="11776" max="11778" width="15.7109375" style="242" customWidth="1"/>
    <col min="11779" max="11779" width="30.7109375" style="242" customWidth="1"/>
    <col min="11780" max="11780" width="13.7109375" style="242" customWidth="1"/>
    <col min="11781" max="11781" width="21.7109375" style="242" customWidth="1"/>
    <col min="11782" max="11783" width="15.7109375" style="242" customWidth="1"/>
    <col min="11784" max="11784" width="9.140625" style="242"/>
    <col min="11785" max="11785" width="12.140625" style="242" bestFit="1" customWidth="1"/>
    <col min="11786" max="12027" width="9.140625" style="242"/>
    <col min="12028" max="12028" width="7.7109375" style="242" customWidth="1"/>
    <col min="12029" max="12029" width="37.7109375" style="242" customWidth="1"/>
    <col min="12030" max="12030" width="15.7109375" style="242" customWidth="1"/>
    <col min="12031" max="12031" width="11.7109375" style="242" customWidth="1"/>
    <col min="12032" max="12034" width="15.7109375" style="242" customWidth="1"/>
    <col min="12035" max="12035" width="30.7109375" style="242" customWidth="1"/>
    <col min="12036" max="12036" width="13.7109375" style="242" customWidth="1"/>
    <col min="12037" max="12037" width="21.7109375" style="242" customWidth="1"/>
    <col min="12038" max="12039" width="15.7109375" style="242" customWidth="1"/>
    <col min="12040" max="12040" width="9.140625" style="242"/>
    <col min="12041" max="12041" width="12.140625" style="242" bestFit="1" customWidth="1"/>
    <col min="12042" max="12283" width="9.140625" style="242"/>
    <col min="12284" max="12284" width="7.7109375" style="242" customWidth="1"/>
    <col min="12285" max="12285" width="37.7109375" style="242" customWidth="1"/>
    <col min="12286" max="12286" width="15.7109375" style="242" customWidth="1"/>
    <col min="12287" max="12287" width="11.7109375" style="242" customWidth="1"/>
    <col min="12288" max="12290" width="15.7109375" style="242" customWidth="1"/>
    <col min="12291" max="12291" width="30.7109375" style="242" customWidth="1"/>
    <col min="12292" max="12292" width="13.7109375" style="242" customWidth="1"/>
    <col min="12293" max="12293" width="21.7109375" style="242" customWidth="1"/>
    <col min="12294" max="12295" width="15.7109375" style="242" customWidth="1"/>
    <col min="12296" max="12296" width="9.140625" style="242"/>
    <col min="12297" max="12297" width="12.140625" style="242" bestFit="1" customWidth="1"/>
    <col min="12298" max="12539" width="9.140625" style="242"/>
    <col min="12540" max="12540" width="7.7109375" style="242" customWidth="1"/>
    <col min="12541" max="12541" width="37.7109375" style="242" customWidth="1"/>
    <col min="12542" max="12542" width="15.7109375" style="242" customWidth="1"/>
    <col min="12543" max="12543" width="11.7109375" style="242" customWidth="1"/>
    <col min="12544" max="12546" width="15.7109375" style="242" customWidth="1"/>
    <col min="12547" max="12547" width="30.7109375" style="242" customWidth="1"/>
    <col min="12548" max="12548" width="13.7109375" style="242" customWidth="1"/>
    <col min="12549" max="12549" width="21.7109375" style="242" customWidth="1"/>
    <col min="12550" max="12551" width="15.7109375" style="242" customWidth="1"/>
    <col min="12552" max="12552" width="9.140625" style="242"/>
    <col min="12553" max="12553" width="12.140625" style="242" bestFit="1" customWidth="1"/>
    <col min="12554" max="12795" width="9.140625" style="242"/>
    <col min="12796" max="12796" width="7.7109375" style="242" customWidth="1"/>
    <col min="12797" max="12797" width="37.7109375" style="242" customWidth="1"/>
    <col min="12798" max="12798" width="15.7109375" style="242" customWidth="1"/>
    <col min="12799" max="12799" width="11.7109375" style="242" customWidth="1"/>
    <col min="12800" max="12802" width="15.7109375" style="242" customWidth="1"/>
    <col min="12803" max="12803" width="30.7109375" style="242" customWidth="1"/>
    <col min="12804" max="12804" width="13.7109375" style="242" customWidth="1"/>
    <col min="12805" max="12805" width="21.7109375" style="242" customWidth="1"/>
    <col min="12806" max="12807" width="15.7109375" style="242" customWidth="1"/>
    <col min="12808" max="12808" width="9.140625" style="242"/>
    <col min="12809" max="12809" width="12.140625" style="242" bestFit="1" customWidth="1"/>
    <col min="12810" max="13051" width="9.140625" style="242"/>
    <col min="13052" max="13052" width="7.7109375" style="242" customWidth="1"/>
    <col min="13053" max="13053" width="37.7109375" style="242" customWidth="1"/>
    <col min="13054" max="13054" width="15.7109375" style="242" customWidth="1"/>
    <col min="13055" max="13055" width="11.7109375" style="242" customWidth="1"/>
    <col min="13056" max="13058" width="15.7109375" style="242" customWidth="1"/>
    <col min="13059" max="13059" width="30.7109375" style="242" customWidth="1"/>
    <col min="13060" max="13060" width="13.7109375" style="242" customWidth="1"/>
    <col min="13061" max="13061" width="21.7109375" style="242" customWidth="1"/>
    <col min="13062" max="13063" width="15.7109375" style="242" customWidth="1"/>
    <col min="13064" max="13064" width="9.140625" style="242"/>
    <col min="13065" max="13065" width="12.140625" style="242" bestFit="1" customWidth="1"/>
    <col min="13066" max="13307" width="9.140625" style="242"/>
    <col min="13308" max="13308" width="7.7109375" style="242" customWidth="1"/>
    <col min="13309" max="13309" width="37.7109375" style="242" customWidth="1"/>
    <col min="13310" max="13310" width="15.7109375" style="242" customWidth="1"/>
    <col min="13311" max="13311" width="11.7109375" style="242" customWidth="1"/>
    <col min="13312" max="13314" width="15.7109375" style="242" customWidth="1"/>
    <col min="13315" max="13315" width="30.7109375" style="242" customWidth="1"/>
    <col min="13316" max="13316" width="13.7109375" style="242" customWidth="1"/>
    <col min="13317" max="13317" width="21.7109375" style="242" customWidth="1"/>
    <col min="13318" max="13319" width="15.7109375" style="242" customWidth="1"/>
    <col min="13320" max="13320" width="9.140625" style="242"/>
    <col min="13321" max="13321" width="12.140625" style="242" bestFit="1" customWidth="1"/>
    <col min="13322" max="13563" width="9.140625" style="242"/>
    <col min="13564" max="13564" width="7.7109375" style="242" customWidth="1"/>
    <col min="13565" max="13565" width="37.7109375" style="242" customWidth="1"/>
    <col min="13566" max="13566" width="15.7109375" style="242" customWidth="1"/>
    <col min="13567" max="13567" width="11.7109375" style="242" customWidth="1"/>
    <col min="13568" max="13570" width="15.7109375" style="242" customWidth="1"/>
    <col min="13571" max="13571" width="30.7109375" style="242" customWidth="1"/>
    <col min="13572" max="13572" width="13.7109375" style="242" customWidth="1"/>
    <col min="13573" max="13573" width="21.7109375" style="242" customWidth="1"/>
    <col min="13574" max="13575" width="15.7109375" style="242" customWidth="1"/>
    <col min="13576" max="13576" width="9.140625" style="242"/>
    <col min="13577" max="13577" width="12.140625" style="242" bestFit="1" customWidth="1"/>
    <col min="13578" max="13819" width="9.140625" style="242"/>
    <col min="13820" max="13820" width="7.7109375" style="242" customWidth="1"/>
    <col min="13821" max="13821" width="37.7109375" style="242" customWidth="1"/>
    <col min="13822" max="13822" width="15.7109375" style="242" customWidth="1"/>
    <col min="13823" max="13823" width="11.7109375" style="242" customWidth="1"/>
    <col min="13824" max="13826" width="15.7109375" style="242" customWidth="1"/>
    <col min="13827" max="13827" width="30.7109375" style="242" customWidth="1"/>
    <col min="13828" max="13828" width="13.7109375" style="242" customWidth="1"/>
    <col min="13829" max="13829" width="21.7109375" style="242" customWidth="1"/>
    <col min="13830" max="13831" width="15.7109375" style="242" customWidth="1"/>
    <col min="13832" max="13832" width="9.140625" style="242"/>
    <col min="13833" max="13833" width="12.140625" style="242" bestFit="1" customWidth="1"/>
    <col min="13834" max="14075" width="9.140625" style="242"/>
    <col min="14076" max="14076" width="7.7109375" style="242" customWidth="1"/>
    <col min="14077" max="14077" width="37.7109375" style="242" customWidth="1"/>
    <col min="14078" max="14078" width="15.7109375" style="242" customWidth="1"/>
    <col min="14079" max="14079" width="11.7109375" style="242" customWidth="1"/>
    <col min="14080" max="14082" width="15.7109375" style="242" customWidth="1"/>
    <col min="14083" max="14083" width="30.7109375" style="242" customWidth="1"/>
    <col min="14084" max="14084" width="13.7109375" style="242" customWidth="1"/>
    <col min="14085" max="14085" width="21.7109375" style="242" customWidth="1"/>
    <col min="14086" max="14087" width="15.7109375" style="242" customWidth="1"/>
    <col min="14088" max="14088" width="9.140625" style="242"/>
    <col min="14089" max="14089" width="12.140625" style="242" bestFit="1" customWidth="1"/>
    <col min="14090" max="14331" width="9.140625" style="242"/>
    <col min="14332" max="14332" width="7.7109375" style="242" customWidth="1"/>
    <col min="14333" max="14333" width="37.7109375" style="242" customWidth="1"/>
    <col min="14334" max="14334" width="15.7109375" style="242" customWidth="1"/>
    <col min="14335" max="14335" width="11.7109375" style="242" customWidth="1"/>
    <col min="14336" max="14338" width="15.7109375" style="242" customWidth="1"/>
    <col min="14339" max="14339" width="30.7109375" style="242" customWidth="1"/>
    <col min="14340" max="14340" width="13.7109375" style="242" customWidth="1"/>
    <col min="14341" max="14341" width="21.7109375" style="242" customWidth="1"/>
    <col min="14342" max="14343" width="15.7109375" style="242" customWidth="1"/>
    <col min="14344" max="14344" width="9.140625" style="242"/>
    <col min="14345" max="14345" width="12.140625" style="242" bestFit="1" customWidth="1"/>
    <col min="14346" max="14587" width="9.140625" style="242"/>
    <col min="14588" max="14588" width="7.7109375" style="242" customWidth="1"/>
    <col min="14589" max="14589" width="37.7109375" style="242" customWidth="1"/>
    <col min="14590" max="14590" width="15.7109375" style="242" customWidth="1"/>
    <col min="14591" max="14591" width="11.7109375" style="242" customWidth="1"/>
    <col min="14592" max="14594" width="15.7109375" style="242" customWidth="1"/>
    <col min="14595" max="14595" width="30.7109375" style="242" customWidth="1"/>
    <col min="14596" max="14596" width="13.7109375" style="242" customWidth="1"/>
    <col min="14597" max="14597" width="21.7109375" style="242" customWidth="1"/>
    <col min="14598" max="14599" width="15.7109375" style="242" customWidth="1"/>
    <col min="14600" max="14600" width="9.140625" style="242"/>
    <col min="14601" max="14601" width="12.140625" style="242" bestFit="1" customWidth="1"/>
    <col min="14602" max="14843" width="9.140625" style="242"/>
    <col min="14844" max="14844" width="7.7109375" style="242" customWidth="1"/>
    <col min="14845" max="14845" width="37.7109375" style="242" customWidth="1"/>
    <col min="14846" max="14846" width="15.7109375" style="242" customWidth="1"/>
    <col min="14847" max="14847" width="11.7109375" style="242" customWidth="1"/>
    <col min="14848" max="14850" width="15.7109375" style="242" customWidth="1"/>
    <col min="14851" max="14851" width="30.7109375" style="242" customWidth="1"/>
    <col min="14852" max="14852" width="13.7109375" style="242" customWidth="1"/>
    <col min="14853" max="14853" width="21.7109375" style="242" customWidth="1"/>
    <col min="14854" max="14855" width="15.7109375" style="242" customWidth="1"/>
    <col min="14856" max="14856" width="9.140625" style="242"/>
    <col min="14857" max="14857" width="12.140625" style="242" bestFit="1" customWidth="1"/>
    <col min="14858" max="15099" width="9.140625" style="242"/>
    <col min="15100" max="15100" width="7.7109375" style="242" customWidth="1"/>
    <col min="15101" max="15101" width="37.7109375" style="242" customWidth="1"/>
    <col min="15102" max="15102" width="15.7109375" style="242" customWidth="1"/>
    <col min="15103" max="15103" width="11.7109375" style="242" customWidth="1"/>
    <col min="15104" max="15106" width="15.7109375" style="242" customWidth="1"/>
    <col min="15107" max="15107" width="30.7109375" style="242" customWidth="1"/>
    <col min="15108" max="15108" width="13.7109375" style="242" customWidth="1"/>
    <col min="15109" max="15109" width="21.7109375" style="242" customWidth="1"/>
    <col min="15110" max="15111" width="15.7109375" style="242" customWidth="1"/>
    <col min="15112" max="15112" width="9.140625" style="242"/>
    <col min="15113" max="15113" width="12.140625" style="242" bestFit="1" customWidth="1"/>
    <col min="15114" max="15355" width="9.140625" style="242"/>
    <col min="15356" max="15356" width="7.7109375" style="242" customWidth="1"/>
    <col min="15357" max="15357" width="37.7109375" style="242" customWidth="1"/>
    <col min="15358" max="15358" width="15.7109375" style="242" customWidth="1"/>
    <col min="15359" max="15359" width="11.7109375" style="242" customWidth="1"/>
    <col min="15360" max="15362" width="15.7109375" style="242" customWidth="1"/>
    <col min="15363" max="15363" width="30.7109375" style="242" customWidth="1"/>
    <col min="15364" max="15364" width="13.7109375" style="242" customWidth="1"/>
    <col min="15365" max="15365" width="21.7109375" style="242" customWidth="1"/>
    <col min="15366" max="15367" width="15.7109375" style="242" customWidth="1"/>
    <col min="15368" max="15368" width="9.140625" style="242"/>
    <col min="15369" max="15369" width="12.140625" style="242" bestFit="1" customWidth="1"/>
    <col min="15370" max="15611" width="9.140625" style="242"/>
    <col min="15612" max="15612" width="7.7109375" style="242" customWidth="1"/>
    <col min="15613" max="15613" width="37.7109375" style="242" customWidth="1"/>
    <col min="15614" max="15614" width="15.7109375" style="242" customWidth="1"/>
    <col min="15615" max="15615" width="11.7109375" style="242" customWidth="1"/>
    <col min="15616" max="15618" width="15.7109375" style="242" customWidth="1"/>
    <col min="15619" max="15619" width="30.7109375" style="242" customWidth="1"/>
    <col min="15620" max="15620" width="13.7109375" style="242" customWidth="1"/>
    <col min="15621" max="15621" width="21.7109375" style="242" customWidth="1"/>
    <col min="15622" max="15623" width="15.7109375" style="242" customWidth="1"/>
    <col min="15624" max="15624" width="9.140625" style="242"/>
    <col min="15625" max="15625" width="12.140625" style="242" bestFit="1" customWidth="1"/>
    <col min="15626" max="15867" width="9.140625" style="242"/>
    <col min="15868" max="15868" width="7.7109375" style="242" customWidth="1"/>
    <col min="15869" max="15869" width="37.7109375" style="242" customWidth="1"/>
    <col min="15870" max="15870" width="15.7109375" style="242" customWidth="1"/>
    <col min="15871" max="15871" width="11.7109375" style="242" customWidth="1"/>
    <col min="15872" max="15874" width="15.7109375" style="242" customWidth="1"/>
    <col min="15875" max="15875" width="30.7109375" style="242" customWidth="1"/>
    <col min="15876" max="15876" width="13.7109375" style="242" customWidth="1"/>
    <col min="15877" max="15877" width="21.7109375" style="242" customWidth="1"/>
    <col min="15878" max="15879" width="15.7109375" style="242" customWidth="1"/>
    <col min="15880" max="15880" width="9.140625" style="242"/>
    <col min="15881" max="15881" width="12.140625" style="242" bestFit="1" customWidth="1"/>
    <col min="15882" max="16123" width="9.140625" style="242"/>
    <col min="16124" max="16124" width="7.7109375" style="242" customWidth="1"/>
    <col min="16125" max="16125" width="37.7109375" style="242" customWidth="1"/>
    <col min="16126" max="16126" width="15.7109375" style="242" customWidth="1"/>
    <col min="16127" max="16127" width="11.7109375" style="242" customWidth="1"/>
    <col min="16128" max="16130" width="15.7109375" style="242" customWidth="1"/>
    <col min="16131" max="16131" width="30.7109375" style="242" customWidth="1"/>
    <col min="16132" max="16132" width="13.7109375" style="242" customWidth="1"/>
    <col min="16133" max="16133" width="21.7109375" style="242" customWidth="1"/>
    <col min="16134" max="16135" width="15.7109375" style="242" customWidth="1"/>
    <col min="16136" max="16136" width="9.140625" style="242"/>
    <col min="16137" max="16137" width="12.140625" style="242" bestFit="1" customWidth="1"/>
    <col min="16138" max="16384" width="9.140625" style="242"/>
  </cols>
  <sheetData>
    <row r="1" spans="1:11" ht="18.75" x14ac:dyDescent="0.3">
      <c r="A1" s="837"/>
      <c r="B1" s="837"/>
      <c r="C1" s="837"/>
      <c r="D1" s="837"/>
      <c r="E1" s="837"/>
      <c r="F1" s="837"/>
      <c r="G1" s="838" t="s">
        <v>1657</v>
      </c>
    </row>
    <row r="2" spans="1:11" ht="18.75" x14ac:dyDescent="0.25">
      <c r="A2" s="2508" t="s">
        <v>1232</v>
      </c>
      <c r="B2" s="2508"/>
      <c r="C2" s="2508"/>
      <c r="D2" s="2508"/>
      <c r="E2" s="2508"/>
      <c r="F2" s="2508"/>
      <c r="G2" s="2508"/>
    </row>
    <row r="3" spans="1:11" ht="18.75" x14ac:dyDescent="0.25">
      <c r="A3" s="2508" t="s">
        <v>583</v>
      </c>
      <c r="B3" s="2508"/>
      <c r="C3" s="2508"/>
      <c r="D3" s="2508"/>
      <c r="E3" s="2508"/>
      <c r="F3" s="2508"/>
      <c r="G3" s="2508"/>
    </row>
    <row r="4" spans="1:11" ht="18.75" x14ac:dyDescent="0.25">
      <c r="A4" s="2508" t="s">
        <v>1251</v>
      </c>
      <c r="B4" s="2508"/>
      <c r="C4" s="2508"/>
      <c r="D4" s="2508"/>
      <c r="E4" s="2508"/>
      <c r="F4" s="2508"/>
      <c r="G4" s="2508"/>
    </row>
    <row r="5" spans="1:11" ht="11.25" customHeight="1" x14ac:dyDescent="0.3">
      <c r="A5" s="839"/>
      <c r="B5" s="840"/>
      <c r="C5" s="840"/>
      <c r="D5" s="840"/>
      <c r="E5" s="840"/>
      <c r="F5" s="840"/>
      <c r="G5" s="840"/>
    </row>
    <row r="6" spans="1:11" ht="75" x14ac:dyDescent="0.25">
      <c r="A6" s="841" t="s">
        <v>1</v>
      </c>
      <c r="B6" s="841" t="s">
        <v>1658</v>
      </c>
      <c r="C6" s="841" t="s">
        <v>1264</v>
      </c>
      <c r="D6" s="841" t="s">
        <v>1265</v>
      </c>
      <c r="E6" s="841" t="s">
        <v>1394</v>
      </c>
      <c r="F6" s="841" t="s">
        <v>1682</v>
      </c>
      <c r="G6" s="841" t="s">
        <v>1267</v>
      </c>
    </row>
    <row r="7" spans="1:11" ht="18.75" x14ac:dyDescent="0.25">
      <c r="A7" s="841">
        <v>1</v>
      </c>
      <c r="B7" s="841">
        <v>2</v>
      </c>
      <c r="C7" s="841">
        <v>3</v>
      </c>
      <c r="D7" s="841">
        <v>4</v>
      </c>
      <c r="E7" s="841">
        <v>5</v>
      </c>
      <c r="F7" s="841">
        <v>6</v>
      </c>
      <c r="G7" s="841">
        <v>7</v>
      </c>
    </row>
    <row r="8" spans="1:11" ht="18.75" x14ac:dyDescent="0.25">
      <c r="A8" s="2507" t="s">
        <v>1659</v>
      </c>
      <c r="B8" s="2507"/>
      <c r="C8" s="2507"/>
      <c r="D8" s="2507"/>
      <c r="E8" s="2507"/>
      <c r="F8" s="2507"/>
      <c r="G8" s="2507"/>
    </row>
    <row r="9" spans="1:11" ht="112.5" customHeight="1" x14ac:dyDescent="0.25">
      <c r="A9" s="841">
        <v>1</v>
      </c>
      <c r="B9" s="842" t="s">
        <v>1660</v>
      </c>
      <c r="C9" s="841" t="s">
        <v>1325</v>
      </c>
      <c r="D9" s="841">
        <v>100</v>
      </c>
      <c r="E9" s="841">
        <v>100</v>
      </c>
      <c r="F9" s="841">
        <v>97</v>
      </c>
      <c r="G9" s="422" t="s">
        <v>1888</v>
      </c>
      <c r="J9" s="243"/>
      <c r="K9" s="243"/>
    </row>
    <row r="10" spans="1:11" ht="112.5" customHeight="1" x14ac:dyDescent="0.25">
      <c r="A10" s="841">
        <v>2</v>
      </c>
      <c r="B10" s="843" t="s">
        <v>1661</v>
      </c>
      <c r="C10" s="841" t="s">
        <v>1325</v>
      </c>
      <c r="D10" s="841">
        <v>100</v>
      </c>
      <c r="E10" s="841">
        <v>100</v>
      </c>
      <c r="F10" s="841">
        <v>120.7</v>
      </c>
      <c r="G10" s="422" t="s">
        <v>1889</v>
      </c>
    </row>
    <row r="11" spans="1:11" ht="139.5" customHeight="1" x14ac:dyDescent="0.25">
      <c r="A11" s="841">
        <v>3</v>
      </c>
      <c r="B11" s="843" t="s">
        <v>1662</v>
      </c>
      <c r="C11" s="841" t="s">
        <v>1325</v>
      </c>
      <c r="D11" s="841">
        <v>100</v>
      </c>
      <c r="E11" s="841">
        <v>100</v>
      </c>
      <c r="F11" s="841">
        <v>110.03</v>
      </c>
      <c r="G11" s="844" t="s">
        <v>1890</v>
      </c>
    </row>
    <row r="12" spans="1:11" ht="129" customHeight="1" x14ac:dyDescent="0.25">
      <c r="A12" s="841">
        <v>4</v>
      </c>
      <c r="B12" s="843" t="s">
        <v>1663</v>
      </c>
      <c r="C12" s="841" t="s">
        <v>1325</v>
      </c>
      <c r="D12" s="841">
        <v>100</v>
      </c>
      <c r="E12" s="841">
        <v>100</v>
      </c>
      <c r="F12" s="841">
        <v>100.33</v>
      </c>
      <c r="G12" s="845" t="s">
        <v>2613</v>
      </c>
    </row>
    <row r="13" spans="1:11" ht="129.75" customHeight="1" x14ac:dyDescent="0.25">
      <c r="A13" s="841">
        <v>5</v>
      </c>
      <c r="B13" s="843" t="s">
        <v>1664</v>
      </c>
      <c r="C13" s="841" t="s">
        <v>1325</v>
      </c>
      <c r="D13" s="841">
        <v>39</v>
      </c>
      <c r="E13" s="841">
        <v>100</v>
      </c>
      <c r="F13" s="841">
        <v>32.03</v>
      </c>
      <c r="G13" s="422" t="s">
        <v>1891</v>
      </c>
    </row>
    <row r="14" spans="1:11" ht="308.25" customHeight="1" x14ac:dyDescent="0.25">
      <c r="A14" s="841">
        <v>6</v>
      </c>
      <c r="B14" s="843" t="s">
        <v>1665</v>
      </c>
      <c r="C14" s="841" t="s">
        <v>1325</v>
      </c>
      <c r="D14" s="846">
        <v>100</v>
      </c>
      <c r="E14" s="846">
        <v>100</v>
      </c>
      <c r="F14" s="841">
        <v>90</v>
      </c>
      <c r="G14" s="422" t="s">
        <v>2614</v>
      </c>
    </row>
    <row r="15" spans="1:11" ht="128.25" customHeight="1" x14ac:dyDescent="0.25">
      <c r="A15" s="841">
        <v>7</v>
      </c>
      <c r="B15" s="843" t="s">
        <v>1666</v>
      </c>
      <c r="C15" s="841" t="s">
        <v>1560</v>
      </c>
      <c r="D15" s="841">
        <v>0</v>
      </c>
      <c r="E15" s="841">
        <v>0</v>
      </c>
      <c r="F15" s="841">
        <v>132</v>
      </c>
      <c r="G15" s="422" t="s">
        <v>1667</v>
      </c>
    </row>
    <row r="16" spans="1:11" ht="333" customHeight="1" x14ac:dyDescent="0.25">
      <c r="A16" s="841">
        <v>8</v>
      </c>
      <c r="B16" s="843" t="s">
        <v>1668</v>
      </c>
      <c r="C16" s="841" t="s">
        <v>1325</v>
      </c>
      <c r="D16" s="841">
        <v>33</v>
      </c>
      <c r="E16" s="841">
        <v>50</v>
      </c>
      <c r="F16" s="841">
        <v>260</v>
      </c>
      <c r="G16" s="422" t="s">
        <v>1892</v>
      </c>
    </row>
    <row r="17" spans="1:10" ht="153" customHeight="1" x14ac:dyDescent="0.25">
      <c r="A17" s="841">
        <v>9</v>
      </c>
      <c r="B17" s="843" t="s">
        <v>1669</v>
      </c>
      <c r="C17" s="841" t="s">
        <v>1325</v>
      </c>
      <c r="D17" s="841">
        <v>100</v>
      </c>
      <c r="E17" s="841">
        <v>100</v>
      </c>
      <c r="F17" s="841">
        <v>101.56</v>
      </c>
      <c r="G17" s="422" t="s">
        <v>1670</v>
      </c>
    </row>
    <row r="18" spans="1:10" ht="111" customHeight="1" x14ac:dyDescent="0.25">
      <c r="A18" s="841">
        <v>10</v>
      </c>
      <c r="B18" s="843" t="s">
        <v>1893</v>
      </c>
      <c r="C18" s="841" t="s">
        <v>1325</v>
      </c>
      <c r="D18" s="841">
        <v>20</v>
      </c>
      <c r="E18" s="841">
        <v>20</v>
      </c>
      <c r="F18" s="841">
        <v>0</v>
      </c>
      <c r="G18" s="422" t="s">
        <v>2615</v>
      </c>
    </row>
    <row r="19" spans="1:10" ht="18.75" x14ac:dyDescent="0.25">
      <c r="A19" s="2507" t="s">
        <v>1671</v>
      </c>
      <c r="B19" s="2507"/>
      <c r="C19" s="2507"/>
      <c r="D19" s="2507"/>
      <c r="E19" s="2507"/>
      <c r="F19" s="2507"/>
      <c r="G19" s="2507"/>
    </row>
    <row r="20" spans="1:10" ht="93.75" customHeight="1" x14ac:dyDescent="0.25">
      <c r="A20" s="841">
        <v>1</v>
      </c>
      <c r="B20" s="843" t="s">
        <v>1672</v>
      </c>
      <c r="C20" s="841" t="s">
        <v>1325</v>
      </c>
      <c r="D20" s="841">
        <v>60</v>
      </c>
      <c r="E20" s="841">
        <v>11</v>
      </c>
      <c r="F20" s="841">
        <v>16.3</v>
      </c>
      <c r="G20" s="847" t="s">
        <v>1673</v>
      </c>
    </row>
    <row r="21" spans="1:10" ht="18.75" x14ac:dyDescent="0.25">
      <c r="A21" s="2507" t="s">
        <v>1674</v>
      </c>
      <c r="B21" s="2507"/>
      <c r="C21" s="2507"/>
      <c r="D21" s="2507"/>
      <c r="E21" s="2507"/>
      <c r="F21" s="2507"/>
      <c r="G21" s="2507"/>
    </row>
    <row r="22" spans="1:10" ht="111" customHeight="1" x14ac:dyDescent="0.25">
      <c r="A22" s="841" t="s">
        <v>10</v>
      </c>
      <c r="B22" s="843" t="s">
        <v>1675</v>
      </c>
      <c r="C22" s="841" t="s">
        <v>1325</v>
      </c>
      <c r="D22" s="841" t="s">
        <v>1676</v>
      </c>
      <c r="E22" s="841" t="s">
        <v>1676</v>
      </c>
      <c r="F22" s="329">
        <v>38.799999999999997</v>
      </c>
      <c r="G22" s="847" t="s">
        <v>2722</v>
      </c>
      <c r="I22" s="243"/>
      <c r="J22" s="243"/>
    </row>
    <row r="23" spans="1:10" ht="79.5" customHeight="1" x14ac:dyDescent="0.25">
      <c r="A23" s="841" t="s">
        <v>14</v>
      </c>
      <c r="B23" s="843" t="s">
        <v>1677</v>
      </c>
      <c r="C23" s="841" t="s">
        <v>1325</v>
      </c>
      <c r="D23" s="841" t="s">
        <v>1678</v>
      </c>
      <c r="E23" s="841" t="s">
        <v>1679</v>
      </c>
      <c r="F23" s="474">
        <v>0</v>
      </c>
      <c r="G23" s="847" t="s">
        <v>2805</v>
      </c>
    </row>
    <row r="24" spans="1:10" ht="113.25" customHeight="1" x14ac:dyDescent="0.25">
      <c r="A24" s="841" t="s">
        <v>16</v>
      </c>
      <c r="B24" s="843" t="s">
        <v>1680</v>
      </c>
      <c r="C24" s="841" t="s">
        <v>1325</v>
      </c>
      <c r="D24" s="841" t="s">
        <v>1681</v>
      </c>
      <c r="E24" s="841" t="s">
        <v>1681</v>
      </c>
      <c r="F24" s="474">
        <v>2.7</v>
      </c>
      <c r="G24" s="847" t="s">
        <v>2029</v>
      </c>
    </row>
  </sheetData>
  <mergeCells count="6">
    <mergeCell ref="A21:G21"/>
    <mergeCell ref="A2:G2"/>
    <mergeCell ref="A3:G3"/>
    <mergeCell ref="A4:G4"/>
    <mergeCell ref="A8:G8"/>
    <mergeCell ref="A19:G19"/>
  </mergeCells>
  <pageMargins left="0.78740157480314965" right="0.39370078740157483" top="0.78740157480314965" bottom="0.78740157480314965" header="0.31496062992125984" footer="0.39370078740157483"/>
  <pageSetup paperSize="9" scale="62" firstPageNumber="198" orientation="landscape" useFirstPageNumber="1" r:id="rId1"/>
  <headerFooter>
    <oddFooter>&amp;R&amp;"Times New Roman,обычный"&amp;14&amp;P</oddFooter>
  </headerFooter>
  <rowBreaks count="1" manualBreakCount="1">
    <brk id="20" max="16383" man="1"/>
  </rowBreaks>
  <colBreaks count="1" manualBreakCount="1">
    <brk id="7"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J108"/>
  <sheetViews>
    <sheetView topLeftCell="A70" zoomScale="70" zoomScaleNormal="70" zoomScalePageLayoutView="40" workbookViewId="0">
      <selection activeCell="L72" sqref="L72"/>
    </sheetView>
  </sheetViews>
  <sheetFormatPr defaultRowHeight="15" x14ac:dyDescent="0.25"/>
  <cols>
    <col min="1" max="1" width="8.7109375" style="303" customWidth="1"/>
    <col min="2" max="2" width="45.7109375" style="303" customWidth="1"/>
    <col min="3" max="3" width="15.7109375" style="303" customWidth="1"/>
    <col min="4" max="5" width="17.7109375" style="303" customWidth="1"/>
    <col min="6" max="6" width="13.7109375" style="303" customWidth="1"/>
    <col min="7" max="7" width="35.7109375" style="303" customWidth="1"/>
    <col min="8" max="8" width="17.7109375" style="303" customWidth="1"/>
    <col min="9" max="9" width="13.7109375" style="303" customWidth="1"/>
    <col min="10" max="10" width="29.5703125" style="303" customWidth="1"/>
    <col min="11" max="16384" width="9.140625" style="303"/>
  </cols>
  <sheetData>
    <row r="1" spans="1:10" ht="25.5" customHeight="1" x14ac:dyDescent="0.3">
      <c r="A1" s="848"/>
      <c r="B1" s="848"/>
      <c r="C1" s="848"/>
      <c r="D1" s="848"/>
      <c r="E1" s="848"/>
      <c r="F1" s="848"/>
      <c r="G1" s="848"/>
      <c r="H1" s="848"/>
      <c r="I1" s="848"/>
      <c r="J1" s="849" t="s">
        <v>2224</v>
      </c>
    </row>
    <row r="2" spans="1:10" ht="45" customHeight="1" x14ac:dyDescent="0.25">
      <c r="A2" s="1872" t="s">
        <v>2143</v>
      </c>
      <c r="B2" s="1872"/>
      <c r="C2" s="1872"/>
      <c r="D2" s="1872"/>
      <c r="E2" s="1872"/>
      <c r="F2" s="1872"/>
      <c r="G2" s="1872"/>
      <c r="H2" s="1872"/>
      <c r="I2" s="1872"/>
      <c r="J2" s="1872"/>
    </row>
    <row r="3" spans="1:10" ht="47.45" customHeight="1" x14ac:dyDescent="0.25">
      <c r="A3" s="1872" t="s">
        <v>617</v>
      </c>
      <c r="B3" s="1872"/>
      <c r="C3" s="1872"/>
      <c r="D3" s="1872"/>
      <c r="E3" s="1872"/>
      <c r="F3" s="1872"/>
      <c r="G3" s="1872"/>
      <c r="H3" s="1872"/>
      <c r="I3" s="1872"/>
      <c r="J3" s="1872"/>
    </row>
    <row r="4" spans="1:10" ht="23.45" customHeight="1" x14ac:dyDescent="0.25">
      <c r="A4" s="1872" t="s">
        <v>1251</v>
      </c>
      <c r="B4" s="1872"/>
      <c r="C4" s="1872"/>
      <c r="D4" s="1872"/>
      <c r="E4" s="1872"/>
      <c r="F4" s="1872"/>
      <c r="G4" s="1872"/>
      <c r="H4" s="1872"/>
      <c r="I4" s="1872"/>
      <c r="J4" s="1872"/>
    </row>
    <row r="5" spans="1:10" ht="18.75" x14ac:dyDescent="0.3">
      <c r="A5" s="792"/>
      <c r="B5" s="793"/>
      <c r="C5" s="793"/>
      <c r="D5" s="793"/>
      <c r="E5" s="793"/>
      <c r="F5" s="793"/>
      <c r="G5" s="399"/>
      <c r="H5" s="399"/>
      <c r="I5" s="399"/>
      <c r="J5" s="399"/>
    </row>
    <row r="6" spans="1:10" ht="117.6" customHeight="1" x14ac:dyDescent="0.25">
      <c r="A6" s="403" t="s">
        <v>1</v>
      </c>
      <c r="B6" s="403" t="s">
        <v>2</v>
      </c>
      <c r="C6" s="403" t="s">
        <v>386</v>
      </c>
      <c r="D6" s="403" t="s">
        <v>706</v>
      </c>
      <c r="E6" s="403" t="s">
        <v>1256</v>
      </c>
      <c r="F6" s="403" t="s">
        <v>4</v>
      </c>
      <c r="G6" s="403" t="s">
        <v>399</v>
      </c>
      <c r="H6" s="403" t="s">
        <v>1257</v>
      </c>
      <c r="I6" s="403" t="s">
        <v>6</v>
      </c>
      <c r="J6" s="403" t="s">
        <v>448</v>
      </c>
    </row>
    <row r="7" spans="1:10" ht="18" customHeight="1" x14ac:dyDescent="0.25">
      <c r="A7" s="403">
        <v>1</v>
      </c>
      <c r="B7" s="403">
        <v>2</v>
      </c>
      <c r="C7" s="403">
        <v>3</v>
      </c>
      <c r="D7" s="403">
        <v>4</v>
      </c>
      <c r="E7" s="403">
        <v>5</v>
      </c>
      <c r="F7" s="403">
        <v>6</v>
      </c>
      <c r="G7" s="403">
        <v>7</v>
      </c>
      <c r="H7" s="403">
        <v>8</v>
      </c>
      <c r="I7" s="403">
        <v>9</v>
      </c>
      <c r="J7" s="403">
        <v>10</v>
      </c>
    </row>
    <row r="8" spans="1:10" ht="39.6" customHeight="1" x14ac:dyDescent="0.25">
      <c r="A8" s="2522" t="s">
        <v>2144</v>
      </c>
      <c r="B8" s="2522"/>
      <c r="C8" s="2522"/>
      <c r="D8" s="2522"/>
      <c r="E8" s="2522"/>
      <c r="F8" s="2522"/>
      <c r="G8" s="2522"/>
      <c r="H8" s="2522"/>
      <c r="I8" s="2522"/>
      <c r="J8" s="2522"/>
    </row>
    <row r="9" spans="1:10" ht="97.5" customHeight="1" x14ac:dyDescent="0.25">
      <c r="A9" s="1661" t="s">
        <v>10</v>
      </c>
      <c r="B9" s="1655" t="s">
        <v>837</v>
      </c>
      <c r="C9" s="850" t="s">
        <v>23</v>
      </c>
      <c r="D9" s="1660">
        <f>D10+D11+D12+D15+D16+D19</f>
        <v>140702.1</v>
      </c>
      <c r="E9" s="1660">
        <f>E10+E11+E12+E15+E16+E19</f>
        <v>140702.1</v>
      </c>
      <c r="F9" s="1660">
        <f>E9/D9*100</f>
        <v>100</v>
      </c>
      <c r="G9" s="1660"/>
      <c r="H9" s="1660">
        <f>H10+H11+H12+H15+H16+H19</f>
        <v>140702.1</v>
      </c>
      <c r="I9" s="1660">
        <f>H9/D9*100</f>
        <v>100</v>
      </c>
      <c r="J9" s="1659"/>
    </row>
    <row r="10" spans="1:10" ht="309" customHeight="1" x14ac:dyDescent="0.25">
      <c r="A10" s="1662" t="s">
        <v>25</v>
      </c>
      <c r="B10" s="1652" t="s">
        <v>1129</v>
      </c>
      <c r="C10" s="1668" t="s">
        <v>23</v>
      </c>
      <c r="D10" s="1664">
        <v>26453.7</v>
      </c>
      <c r="E10" s="1664">
        <v>26453.7</v>
      </c>
      <c r="F10" s="1664">
        <f t="shared" ref="F10:F16" si="0">E10/D10*100</f>
        <v>100</v>
      </c>
      <c r="G10" s="1670" t="s">
        <v>2145</v>
      </c>
      <c r="H10" s="1664">
        <v>26453.7</v>
      </c>
      <c r="I10" s="1664">
        <f t="shared" ref="I10:I19" si="1">H10/D10*100</f>
        <v>100</v>
      </c>
      <c r="J10" s="1657"/>
    </row>
    <row r="11" spans="1:10" ht="313.5" customHeight="1" x14ac:dyDescent="0.25">
      <c r="A11" s="1662" t="s">
        <v>35</v>
      </c>
      <c r="B11" s="1658" t="s">
        <v>1130</v>
      </c>
      <c r="C11" s="1668" t="s">
        <v>23</v>
      </c>
      <c r="D11" s="1664">
        <v>1183</v>
      </c>
      <c r="E11" s="1664">
        <v>1183</v>
      </c>
      <c r="F11" s="1664">
        <f t="shared" si="0"/>
        <v>100</v>
      </c>
      <c r="G11" s="1670" t="s">
        <v>2146</v>
      </c>
      <c r="H11" s="1664">
        <v>1183</v>
      </c>
      <c r="I11" s="1664">
        <f t="shared" si="1"/>
        <v>100</v>
      </c>
      <c r="J11" s="1657"/>
    </row>
    <row r="12" spans="1:10" ht="389.25" customHeight="1" x14ac:dyDescent="0.25">
      <c r="A12" s="2534" t="s">
        <v>36</v>
      </c>
      <c r="B12" s="2536" t="s">
        <v>1131</v>
      </c>
      <c r="C12" s="2540" t="s">
        <v>23</v>
      </c>
      <c r="D12" s="2120">
        <v>39972.5</v>
      </c>
      <c r="E12" s="2120">
        <v>39972.5</v>
      </c>
      <c r="F12" s="2120">
        <f>E12/D12*100</f>
        <v>100</v>
      </c>
      <c r="G12" s="2538" t="s">
        <v>2607</v>
      </c>
      <c r="H12" s="2120">
        <v>39972.5</v>
      </c>
      <c r="I12" s="2120">
        <f t="shared" si="1"/>
        <v>100</v>
      </c>
      <c r="J12" s="2538"/>
    </row>
    <row r="13" spans="1:10" ht="66.75" customHeight="1" x14ac:dyDescent="0.25">
      <c r="A13" s="2535"/>
      <c r="B13" s="2537"/>
      <c r="C13" s="2541"/>
      <c r="D13" s="2122"/>
      <c r="E13" s="2122"/>
      <c r="F13" s="2122"/>
      <c r="G13" s="2539"/>
      <c r="H13" s="2122"/>
      <c r="I13" s="2122"/>
      <c r="J13" s="2539"/>
    </row>
    <row r="14" spans="1:10" ht="273" customHeight="1" x14ac:dyDescent="0.25">
      <c r="A14" s="1665"/>
      <c r="B14" s="410" t="s">
        <v>673</v>
      </c>
      <c r="C14" s="854"/>
      <c r="D14" s="1664"/>
      <c r="E14" s="1664"/>
      <c r="F14" s="1664"/>
      <c r="G14" s="1657" t="s">
        <v>2438</v>
      </c>
      <c r="H14" s="1671"/>
      <c r="I14" s="1667"/>
      <c r="J14" s="1667"/>
    </row>
    <row r="15" spans="1:10" ht="387" customHeight="1" x14ac:dyDescent="0.25">
      <c r="A15" s="1662" t="s">
        <v>62</v>
      </c>
      <c r="B15" s="1658" t="s">
        <v>1132</v>
      </c>
      <c r="C15" s="1668" t="s">
        <v>23</v>
      </c>
      <c r="D15" s="1664">
        <v>835.1</v>
      </c>
      <c r="E15" s="1664">
        <v>835.1</v>
      </c>
      <c r="F15" s="1664">
        <f t="shared" si="0"/>
        <v>100</v>
      </c>
      <c r="G15" s="1670" t="s">
        <v>2409</v>
      </c>
      <c r="H15" s="1664">
        <v>835.1</v>
      </c>
      <c r="I15" s="1664">
        <f t="shared" si="1"/>
        <v>100</v>
      </c>
      <c r="J15" s="1670"/>
    </row>
    <row r="16" spans="1:10" ht="96.75" customHeight="1" x14ac:dyDescent="0.25">
      <c r="A16" s="1695" t="s">
        <v>71</v>
      </c>
      <c r="B16" s="1686" t="s">
        <v>2440</v>
      </c>
      <c r="C16" s="1719" t="s">
        <v>23</v>
      </c>
      <c r="D16" s="1704">
        <v>4695.5</v>
      </c>
      <c r="E16" s="1704">
        <v>4695.5</v>
      </c>
      <c r="F16" s="1704">
        <f t="shared" si="0"/>
        <v>100</v>
      </c>
      <c r="G16" s="1687" t="s">
        <v>2442</v>
      </c>
      <c r="H16" s="1704">
        <v>4695.5</v>
      </c>
      <c r="I16" s="1704">
        <f t="shared" si="1"/>
        <v>100</v>
      </c>
      <c r="J16" s="1721"/>
    </row>
    <row r="17" spans="1:10" ht="125.25" customHeight="1" x14ac:dyDescent="0.25">
      <c r="A17" s="1695"/>
      <c r="B17" s="1686" t="s">
        <v>2439</v>
      </c>
      <c r="C17" s="1719"/>
      <c r="D17" s="1704"/>
      <c r="E17" s="1704"/>
      <c r="F17" s="1704"/>
      <c r="G17" s="1687" t="s">
        <v>2441</v>
      </c>
      <c r="H17" s="1704"/>
      <c r="I17" s="1704"/>
      <c r="J17" s="1721"/>
    </row>
    <row r="18" spans="1:10" ht="254.25" customHeight="1" x14ac:dyDescent="0.25">
      <c r="A18" s="1665" t="s">
        <v>87</v>
      </c>
      <c r="B18" s="1658" t="s">
        <v>1133</v>
      </c>
      <c r="C18" s="1654" t="s">
        <v>2035</v>
      </c>
      <c r="D18" s="1664">
        <v>0</v>
      </c>
      <c r="E18" s="1664">
        <v>0</v>
      </c>
      <c r="F18" s="1664">
        <v>0</v>
      </c>
      <c r="G18" s="1657" t="s">
        <v>2608</v>
      </c>
      <c r="H18" s="1664">
        <v>0</v>
      </c>
      <c r="I18" s="1664">
        <v>0</v>
      </c>
      <c r="J18" s="1667"/>
    </row>
    <row r="19" spans="1:10" ht="219" customHeight="1" x14ac:dyDescent="0.25">
      <c r="A19" s="1665" t="s">
        <v>521</v>
      </c>
      <c r="B19" s="1658" t="s">
        <v>1134</v>
      </c>
      <c r="C19" s="1668" t="s">
        <v>23</v>
      </c>
      <c r="D19" s="1664">
        <v>67562.3</v>
      </c>
      <c r="E19" s="1664">
        <v>67562.3</v>
      </c>
      <c r="F19" s="1664">
        <f>E20/D20*100</f>
        <v>100</v>
      </c>
      <c r="G19" s="1653" t="s">
        <v>2410</v>
      </c>
      <c r="H19" s="1664">
        <v>67562.3</v>
      </c>
      <c r="I19" s="1664">
        <f t="shared" si="1"/>
        <v>100</v>
      </c>
      <c r="J19" s="1670"/>
    </row>
    <row r="20" spans="1:10" ht="181.5" customHeight="1" x14ac:dyDescent="0.25">
      <c r="A20" s="1669" t="s">
        <v>14</v>
      </c>
      <c r="B20" s="1656" t="s">
        <v>838</v>
      </c>
      <c r="C20" s="850" t="s">
        <v>23</v>
      </c>
      <c r="D20" s="1660">
        <f>D21+D22</f>
        <v>240</v>
      </c>
      <c r="E20" s="1660">
        <f>E21+E22</f>
        <v>240</v>
      </c>
      <c r="F20" s="1660">
        <f>E20/D20*100</f>
        <v>100</v>
      </c>
      <c r="G20" s="856"/>
      <c r="H20" s="1660">
        <f>H21+H22</f>
        <v>240</v>
      </c>
      <c r="I20" s="1660">
        <f>H20/D20*100</f>
        <v>100</v>
      </c>
      <c r="J20" s="856"/>
    </row>
    <row r="21" spans="1:10" ht="406.5" customHeight="1" x14ac:dyDescent="0.25">
      <c r="A21" s="1665" t="s">
        <v>15</v>
      </c>
      <c r="B21" s="1658" t="s">
        <v>1135</v>
      </c>
      <c r="C21" s="1668" t="s">
        <v>23</v>
      </c>
      <c r="D21" s="1664">
        <v>240</v>
      </c>
      <c r="E21" s="1664">
        <v>240</v>
      </c>
      <c r="F21" s="1664">
        <f>E21/D21*100</f>
        <v>100</v>
      </c>
      <c r="G21" s="1657" t="s">
        <v>2147</v>
      </c>
      <c r="H21" s="1664">
        <v>240</v>
      </c>
      <c r="I21" s="1664">
        <f>H21/D21*100</f>
        <v>100</v>
      </c>
      <c r="J21" s="1667"/>
    </row>
    <row r="22" spans="1:10" ht="366" customHeight="1" x14ac:dyDescent="0.25">
      <c r="A22" s="1715" t="s">
        <v>28</v>
      </c>
      <c r="B22" s="1686" t="s">
        <v>1136</v>
      </c>
      <c r="C22" s="1719" t="s">
        <v>2444</v>
      </c>
      <c r="D22" s="1704">
        <v>0</v>
      </c>
      <c r="E22" s="1704">
        <v>0</v>
      </c>
      <c r="F22" s="1704">
        <v>0</v>
      </c>
      <c r="G22" s="1687" t="s">
        <v>2447</v>
      </c>
      <c r="H22" s="1704">
        <v>0</v>
      </c>
      <c r="I22" s="1704">
        <v>0</v>
      </c>
      <c r="J22" s="1718"/>
    </row>
    <row r="23" spans="1:10" ht="98.25" customHeight="1" x14ac:dyDescent="0.25">
      <c r="A23" s="1715"/>
      <c r="B23" s="1686" t="s">
        <v>2445</v>
      </c>
      <c r="C23" s="1719" t="s">
        <v>2443</v>
      </c>
      <c r="D23" s="1704"/>
      <c r="E23" s="1704"/>
      <c r="F23" s="1704"/>
      <c r="G23" s="1687" t="s">
        <v>2446</v>
      </c>
      <c r="H23" s="1704"/>
      <c r="I23" s="1704"/>
      <c r="J23" s="1718"/>
    </row>
    <row r="24" spans="1:10" ht="100.5" customHeight="1" x14ac:dyDescent="0.25">
      <c r="A24" s="1661" t="s">
        <v>16</v>
      </c>
      <c r="B24" s="1656" t="s">
        <v>839</v>
      </c>
      <c r="C24" s="850" t="s">
        <v>23</v>
      </c>
      <c r="D24" s="1660">
        <f>D25+D26+D29</f>
        <v>12701.8</v>
      </c>
      <c r="E24" s="1660">
        <f>E25+E26+E29+E30</f>
        <v>12701.8</v>
      </c>
      <c r="F24" s="1660">
        <f t="shared" ref="F24:F108" si="2">E24/D24*100</f>
        <v>100</v>
      </c>
      <c r="G24" s="1659"/>
      <c r="H24" s="1660">
        <f>H25+H26+H29</f>
        <v>12701.8</v>
      </c>
      <c r="I24" s="1660">
        <f t="shared" ref="I24:I108" si="3">H24/D24*100</f>
        <v>100</v>
      </c>
      <c r="J24" s="857"/>
    </row>
    <row r="25" spans="1:10" ht="250.5" customHeight="1" x14ac:dyDescent="0.25">
      <c r="A25" s="1662" t="s">
        <v>20</v>
      </c>
      <c r="B25" s="1658" t="s">
        <v>1137</v>
      </c>
      <c r="C25" s="1668" t="s">
        <v>23</v>
      </c>
      <c r="D25" s="1664">
        <v>0</v>
      </c>
      <c r="E25" s="1664">
        <v>0</v>
      </c>
      <c r="F25" s="1664">
        <v>0</v>
      </c>
      <c r="G25" s="1657" t="s">
        <v>2411</v>
      </c>
      <c r="H25" s="1664">
        <v>0</v>
      </c>
      <c r="I25" s="1664">
        <v>0</v>
      </c>
      <c r="J25" s="1670"/>
    </row>
    <row r="26" spans="1:10" ht="306.75" customHeight="1" x14ac:dyDescent="0.25">
      <c r="A26" s="2544" t="s">
        <v>298</v>
      </c>
      <c r="B26" s="2536" t="s">
        <v>1138</v>
      </c>
      <c r="C26" s="2540" t="s">
        <v>23</v>
      </c>
      <c r="D26" s="2120">
        <v>5267.8</v>
      </c>
      <c r="E26" s="2120">
        <v>5267.8</v>
      </c>
      <c r="F26" s="2120">
        <f t="shared" si="2"/>
        <v>100</v>
      </c>
      <c r="G26" s="2538" t="s">
        <v>2412</v>
      </c>
      <c r="H26" s="2120">
        <v>5267.8</v>
      </c>
      <c r="I26" s="2120">
        <f t="shared" si="3"/>
        <v>100</v>
      </c>
      <c r="J26" s="2542"/>
    </row>
    <row r="27" spans="1:10" ht="3" customHeight="1" x14ac:dyDescent="0.25">
      <c r="A27" s="2545"/>
      <c r="B27" s="2537"/>
      <c r="C27" s="2541"/>
      <c r="D27" s="2122"/>
      <c r="E27" s="2122"/>
      <c r="F27" s="2122"/>
      <c r="G27" s="2539"/>
      <c r="H27" s="2122"/>
      <c r="I27" s="2122"/>
      <c r="J27" s="2543"/>
    </row>
    <row r="28" spans="1:10" ht="357.75" customHeight="1" x14ac:dyDescent="0.25">
      <c r="A28" s="1695"/>
      <c r="B28" s="1717" t="s">
        <v>657</v>
      </c>
      <c r="C28" s="1718"/>
      <c r="D28" s="1704"/>
      <c r="E28" s="1704"/>
      <c r="F28" s="1704"/>
      <c r="G28" s="1687" t="s">
        <v>2413</v>
      </c>
      <c r="H28" s="1704"/>
      <c r="I28" s="1704"/>
      <c r="J28" s="1720"/>
    </row>
    <row r="29" spans="1:10" ht="252" customHeight="1" x14ac:dyDescent="0.25">
      <c r="A29" s="1662" t="s">
        <v>476</v>
      </c>
      <c r="B29" s="410" t="s">
        <v>1139</v>
      </c>
      <c r="C29" s="854" t="s">
        <v>23</v>
      </c>
      <c r="D29" s="1664">
        <v>7434</v>
      </c>
      <c r="E29" s="1664">
        <v>7434</v>
      </c>
      <c r="F29" s="1664">
        <f t="shared" si="2"/>
        <v>100</v>
      </c>
      <c r="G29" s="1657" t="s">
        <v>2414</v>
      </c>
      <c r="H29" s="1664">
        <v>7434</v>
      </c>
      <c r="I29" s="1664">
        <f t="shared" si="3"/>
        <v>100</v>
      </c>
      <c r="J29" s="858"/>
    </row>
    <row r="30" spans="1:10" ht="171" customHeight="1" x14ac:dyDescent="0.25">
      <c r="A30" s="1695" t="s">
        <v>481</v>
      </c>
      <c r="B30" s="1686" t="s">
        <v>1140</v>
      </c>
      <c r="C30" s="1719" t="s">
        <v>2449</v>
      </c>
      <c r="D30" s="1704">
        <v>0</v>
      </c>
      <c r="E30" s="1704">
        <v>0</v>
      </c>
      <c r="F30" s="1704">
        <v>0</v>
      </c>
      <c r="G30" s="1687" t="s">
        <v>2450</v>
      </c>
      <c r="H30" s="1704">
        <v>0</v>
      </c>
      <c r="I30" s="1704">
        <v>0</v>
      </c>
      <c r="J30" s="854"/>
    </row>
    <row r="31" spans="1:10" ht="156.75" customHeight="1" x14ac:dyDescent="0.25">
      <c r="A31" s="1695"/>
      <c r="B31" s="1686" t="s">
        <v>2452</v>
      </c>
      <c r="C31" s="1719" t="s">
        <v>2448</v>
      </c>
      <c r="D31" s="1704"/>
      <c r="E31" s="1704"/>
      <c r="F31" s="1704"/>
      <c r="G31" s="1687" t="s">
        <v>2451</v>
      </c>
      <c r="H31" s="1704"/>
      <c r="I31" s="1704"/>
      <c r="J31" s="854"/>
    </row>
    <row r="32" spans="1:10" ht="96.75" customHeight="1" x14ac:dyDescent="0.25">
      <c r="A32" s="1661"/>
      <c r="B32" s="1651" t="s">
        <v>48</v>
      </c>
      <c r="C32" s="850" t="s">
        <v>23</v>
      </c>
      <c r="D32" s="808">
        <f>D9+D24+D20</f>
        <v>153643.9</v>
      </c>
      <c r="E32" s="808">
        <f>E9+E24+E20</f>
        <v>153643.9</v>
      </c>
      <c r="F32" s="808">
        <f t="shared" si="2"/>
        <v>100</v>
      </c>
      <c r="G32" s="808"/>
      <c r="H32" s="808">
        <f>H9+H24+H20</f>
        <v>153643.9</v>
      </c>
      <c r="I32" s="808">
        <f>H32/D32*100</f>
        <v>100</v>
      </c>
      <c r="J32" s="857"/>
    </row>
    <row r="33" spans="1:10" ht="27.75" customHeight="1" x14ac:dyDescent="0.25">
      <c r="A33" s="2100" t="s">
        <v>2148</v>
      </c>
      <c r="B33" s="2100"/>
      <c r="C33" s="2100"/>
      <c r="D33" s="2100"/>
      <c r="E33" s="2100"/>
      <c r="F33" s="2100"/>
      <c r="G33" s="2100"/>
      <c r="H33" s="2100"/>
      <c r="I33" s="2100"/>
      <c r="J33" s="2100"/>
    </row>
    <row r="34" spans="1:10" ht="31.5" customHeight="1" x14ac:dyDescent="0.25">
      <c r="A34" s="2112" t="s">
        <v>10</v>
      </c>
      <c r="B34" s="1900" t="s">
        <v>840</v>
      </c>
      <c r="C34" s="700" t="s">
        <v>18</v>
      </c>
      <c r="D34" s="808">
        <f>D35+D36</f>
        <v>38961.199999999997</v>
      </c>
      <c r="E34" s="808">
        <f>E35+E36</f>
        <v>32223.5</v>
      </c>
      <c r="F34" s="808">
        <f t="shared" si="2"/>
        <v>82.706641479215222</v>
      </c>
      <c r="G34" s="808"/>
      <c r="H34" s="808">
        <f>H35+H36</f>
        <v>32223.5</v>
      </c>
      <c r="I34" s="808">
        <f>H34/D34*100</f>
        <v>82.706641479215222</v>
      </c>
      <c r="J34" s="2100"/>
    </row>
    <row r="35" spans="1:10" ht="88.5" customHeight="1" x14ac:dyDescent="0.25">
      <c r="A35" s="2112"/>
      <c r="B35" s="1900"/>
      <c r="C35" s="700" t="s">
        <v>19</v>
      </c>
      <c r="D35" s="808">
        <f>D38</f>
        <v>25324.799999999999</v>
      </c>
      <c r="E35" s="808">
        <f>E38</f>
        <v>20945.3</v>
      </c>
      <c r="F35" s="808">
        <f t="shared" si="2"/>
        <v>82.706674879959564</v>
      </c>
      <c r="G35" s="808"/>
      <c r="H35" s="808">
        <f>H38</f>
        <v>20945.3</v>
      </c>
      <c r="I35" s="808">
        <f t="shared" ref="I35:I43" si="4">H35/D35*100</f>
        <v>82.706674879959564</v>
      </c>
      <c r="J35" s="2100"/>
    </row>
    <row r="36" spans="1:10" ht="99" customHeight="1" x14ac:dyDescent="0.25">
      <c r="A36" s="2112"/>
      <c r="B36" s="1900"/>
      <c r="C36" s="850" t="s">
        <v>23</v>
      </c>
      <c r="D36" s="808">
        <f>D39</f>
        <v>13636.4</v>
      </c>
      <c r="E36" s="808">
        <f>E39</f>
        <v>11278.2</v>
      </c>
      <c r="F36" s="808">
        <f t="shared" si="2"/>
        <v>82.706579449121477</v>
      </c>
      <c r="G36" s="808"/>
      <c r="H36" s="808">
        <f>H39</f>
        <v>11278.2</v>
      </c>
      <c r="I36" s="808">
        <f t="shared" si="4"/>
        <v>82.706579449121477</v>
      </c>
      <c r="J36" s="2100"/>
    </row>
    <row r="37" spans="1:10" ht="21.75" customHeight="1" x14ac:dyDescent="0.25">
      <c r="A37" s="2118" t="s">
        <v>25</v>
      </c>
      <c r="B37" s="1910" t="s">
        <v>841</v>
      </c>
      <c r="C37" s="1722" t="s">
        <v>18</v>
      </c>
      <c r="D37" s="1703">
        <f>D38+D39</f>
        <v>38961.199999999997</v>
      </c>
      <c r="E37" s="1703">
        <f>E38+E39</f>
        <v>32223.5</v>
      </c>
      <c r="F37" s="1703">
        <f t="shared" si="2"/>
        <v>82.706641479215222</v>
      </c>
      <c r="G37" s="1901" t="s">
        <v>2609</v>
      </c>
      <c r="H37" s="1703">
        <f>H38+H39</f>
        <v>32223.5</v>
      </c>
      <c r="I37" s="1703">
        <f t="shared" si="4"/>
        <v>82.706641479215222</v>
      </c>
      <c r="J37" s="1901" t="s">
        <v>2149</v>
      </c>
    </row>
    <row r="38" spans="1:10" ht="105.75" customHeight="1" x14ac:dyDescent="0.25">
      <c r="A38" s="2118"/>
      <c r="B38" s="1910"/>
      <c r="C38" s="1722" t="s">
        <v>19</v>
      </c>
      <c r="D38" s="1703">
        <v>25324.799999999999</v>
      </c>
      <c r="E38" s="1703">
        <v>20945.3</v>
      </c>
      <c r="F38" s="1703">
        <f t="shared" si="2"/>
        <v>82.706674879959564</v>
      </c>
      <c r="G38" s="1901"/>
      <c r="H38" s="1703">
        <v>20945.3</v>
      </c>
      <c r="I38" s="1703">
        <f t="shared" si="4"/>
        <v>82.706674879959564</v>
      </c>
      <c r="J38" s="1901"/>
    </row>
    <row r="39" spans="1:10" ht="153" customHeight="1" x14ac:dyDescent="0.25">
      <c r="A39" s="2118"/>
      <c r="B39" s="1910"/>
      <c r="C39" s="1719" t="s">
        <v>23</v>
      </c>
      <c r="D39" s="1703">
        <v>13636.4</v>
      </c>
      <c r="E39" s="1703">
        <v>11278.2</v>
      </c>
      <c r="F39" s="1703">
        <f t="shared" si="2"/>
        <v>82.706579449121477</v>
      </c>
      <c r="G39" s="1901"/>
      <c r="H39" s="1703">
        <v>11278.2</v>
      </c>
      <c r="I39" s="1703">
        <f t="shared" si="4"/>
        <v>82.706579449121477</v>
      </c>
      <c r="J39" s="1901"/>
    </row>
    <row r="40" spans="1:10" ht="357" customHeight="1" x14ac:dyDescent="0.25">
      <c r="A40" s="1695"/>
      <c r="B40" s="410" t="s">
        <v>2454</v>
      </c>
      <c r="C40" s="1719"/>
      <c r="D40" s="1703"/>
      <c r="E40" s="1703"/>
      <c r="F40" s="1703"/>
      <c r="G40" s="1687" t="s">
        <v>2453</v>
      </c>
      <c r="H40" s="1703"/>
      <c r="I40" s="1703"/>
      <c r="J40" s="1687"/>
    </row>
    <row r="41" spans="1:10" ht="18" customHeight="1" x14ac:dyDescent="0.25">
      <c r="A41" s="2112"/>
      <c r="B41" s="1844" t="s">
        <v>85</v>
      </c>
      <c r="C41" s="700" t="s">
        <v>18</v>
      </c>
      <c r="D41" s="808">
        <f>D42+D43</f>
        <v>38961.199999999997</v>
      </c>
      <c r="E41" s="808">
        <f>E42+E43</f>
        <v>32223.5</v>
      </c>
      <c r="F41" s="808">
        <f t="shared" si="2"/>
        <v>82.706641479215222</v>
      </c>
      <c r="G41" s="2528"/>
      <c r="H41" s="808">
        <f>H42+H43</f>
        <v>32223.5</v>
      </c>
      <c r="I41" s="808">
        <f t="shared" si="4"/>
        <v>82.706641479215222</v>
      </c>
      <c r="J41" s="2528"/>
    </row>
    <row r="42" spans="1:10" ht="71.25" customHeight="1" x14ac:dyDescent="0.25">
      <c r="A42" s="2112"/>
      <c r="B42" s="1844"/>
      <c r="C42" s="700" t="s">
        <v>19</v>
      </c>
      <c r="D42" s="808">
        <f>D35</f>
        <v>25324.799999999999</v>
      </c>
      <c r="E42" s="808">
        <f>E35</f>
        <v>20945.3</v>
      </c>
      <c r="F42" s="808">
        <f t="shared" si="2"/>
        <v>82.706674879959564</v>
      </c>
      <c r="G42" s="2529"/>
      <c r="H42" s="808">
        <f>H35</f>
        <v>20945.3</v>
      </c>
      <c r="I42" s="808">
        <f t="shared" si="4"/>
        <v>82.706674879959564</v>
      </c>
      <c r="J42" s="2529"/>
    </row>
    <row r="43" spans="1:10" ht="91.5" customHeight="1" x14ac:dyDescent="0.25">
      <c r="A43" s="2112"/>
      <c r="B43" s="1844"/>
      <c r="C43" s="850" t="s">
        <v>23</v>
      </c>
      <c r="D43" s="808">
        <f>D36</f>
        <v>13636.4</v>
      </c>
      <c r="E43" s="808">
        <f>E36</f>
        <v>11278.2</v>
      </c>
      <c r="F43" s="808">
        <f t="shared" si="2"/>
        <v>82.706579449121477</v>
      </c>
      <c r="G43" s="2530"/>
      <c r="H43" s="808">
        <f>H36</f>
        <v>11278.2</v>
      </c>
      <c r="I43" s="808">
        <f t="shared" si="4"/>
        <v>82.706579449121477</v>
      </c>
      <c r="J43" s="2530"/>
    </row>
    <row r="44" spans="1:10" ht="21" customHeight="1" x14ac:dyDescent="0.25">
      <c r="A44" s="2522" t="s">
        <v>2150</v>
      </c>
      <c r="B44" s="2522"/>
      <c r="C44" s="2522"/>
      <c r="D44" s="2522"/>
      <c r="E44" s="2522"/>
      <c r="F44" s="2522"/>
      <c r="G44" s="2522"/>
      <c r="H44" s="2522"/>
      <c r="I44" s="2522"/>
      <c r="J44" s="2522"/>
    </row>
    <row r="45" spans="1:10" ht="201" customHeight="1" x14ac:dyDescent="0.25">
      <c r="A45" s="1661" t="s">
        <v>618</v>
      </c>
      <c r="B45" s="1656" t="s">
        <v>1141</v>
      </c>
      <c r="C45" s="850" t="s">
        <v>23</v>
      </c>
      <c r="D45" s="808">
        <f>D46+D56+D57+D58+D60</f>
        <v>69007.5</v>
      </c>
      <c r="E45" s="808">
        <f>E46+E56+E57+E58+E60</f>
        <v>69004.600000000006</v>
      </c>
      <c r="F45" s="808">
        <f t="shared" si="2"/>
        <v>99.995797558236433</v>
      </c>
      <c r="G45" s="808"/>
      <c r="H45" s="808">
        <f>E45</f>
        <v>69004.600000000006</v>
      </c>
      <c r="I45" s="808">
        <f t="shared" si="3"/>
        <v>99.995797558236433</v>
      </c>
      <c r="J45" s="860"/>
    </row>
    <row r="46" spans="1:10" ht="117.75" customHeight="1" x14ac:dyDescent="0.25">
      <c r="A46" s="1662" t="s">
        <v>25</v>
      </c>
      <c r="B46" s="1658" t="s">
        <v>1142</v>
      </c>
      <c r="C46" s="1668" t="s">
        <v>23</v>
      </c>
      <c r="D46" s="1663">
        <f>D47+D48+D49+D50+D51+D55</f>
        <v>1851.3</v>
      </c>
      <c r="E46" s="1663">
        <f>E47+E48+E49+E50+E51+E55</f>
        <v>1849.3</v>
      </c>
      <c r="F46" s="1663">
        <f t="shared" si="2"/>
        <v>99.891967806406313</v>
      </c>
      <c r="G46" s="1670" t="s">
        <v>2151</v>
      </c>
      <c r="H46" s="1663">
        <f>H47+H48+H49+H50+H51+H55</f>
        <v>1849.3</v>
      </c>
      <c r="I46" s="1663">
        <f t="shared" si="3"/>
        <v>99.891967806406313</v>
      </c>
      <c r="J46" s="1671"/>
    </row>
    <row r="47" spans="1:10" ht="210.75" customHeight="1" x14ac:dyDescent="0.25">
      <c r="A47" s="1662" t="s">
        <v>282</v>
      </c>
      <c r="B47" s="1658" t="s">
        <v>2152</v>
      </c>
      <c r="C47" s="1668" t="s">
        <v>23</v>
      </c>
      <c r="D47" s="1663">
        <v>561.4</v>
      </c>
      <c r="E47" s="1663">
        <v>561.1</v>
      </c>
      <c r="F47" s="1663">
        <f t="shared" si="2"/>
        <v>99.946562166013535</v>
      </c>
      <c r="G47" s="1657" t="s">
        <v>2415</v>
      </c>
      <c r="H47" s="1663">
        <v>561.1</v>
      </c>
      <c r="I47" s="1663">
        <f t="shared" si="3"/>
        <v>99.946562166013535</v>
      </c>
      <c r="J47" s="1670"/>
    </row>
    <row r="48" spans="1:10" ht="77.25" customHeight="1" x14ac:dyDescent="0.25">
      <c r="A48" s="1662" t="s">
        <v>283</v>
      </c>
      <c r="B48" s="1658" t="s">
        <v>2153</v>
      </c>
      <c r="C48" s="1668" t="s">
        <v>23</v>
      </c>
      <c r="D48" s="1663">
        <v>80</v>
      </c>
      <c r="E48" s="1663">
        <v>80</v>
      </c>
      <c r="F48" s="1663">
        <f t="shared" si="2"/>
        <v>100</v>
      </c>
      <c r="G48" s="1657" t="s">
        <v>2154</v>
      </c>
      <c r="H48" s="1663">
        <v>80</v>
      </c>
      <c r="I48" s="1663">
        <f t="shared" si="3"/>
        <v>100</v>
      </c>
      <c r="J48" s="1670"/>
    </row>
    <row r="49" spans="1:10" ht="117" customHeight="1" x14ac:dyDescent="0.25">
      <c r="A49" s="1662" t="s">
        <v>416</v>
      </c>
      <c r="B49" s="1658" t="s">
        <v>2155</v>
      </c>
      <c r="C49" s="1668" t="s">
        <v>23</v>
      </c>
      <c r="D49" s="1663">
        <v>19.899999999999999</v>
      </c>
      <c r="E49" s="1663">
        <v>19.899999999999999</v>
      </c>
      <c r="F49" s="1663">
        <f t="shared" si="2"/>
        <v>100</v>
      </c>
      <c r="G49" s="1657" t="s">
        <v>2156</v>
      </c>
      <c r="H49" s="1663">
        <v>19.899999999999999</v>
      </c>
      <c r="I49" s="1663">
        <f t="shared" si="3"/>
        <v>100</v>
      </c>
      <c r="J49" s="1671"/>
    </row>
    <row r="50" spans="1:10" ht="99.75" customHeight="1" x14ac:dyDescent="0.25">
      <c r="A50" s="1695" t="s">
        <v>417</v>
      </c>
      <c r="B50" s="1686" t="s">
        <v>2157</v>
      </c>
      <c r="C50" s="1719" t="s">
        <v>23</v>
      </c>
      <c r="D50" s="1703">
        <v>0</v>
      </c>
      <c r="E50" s="1703">
        <v>0</v>
      </c>
      <c r="F50" s="1703">
        <v>0</v>
      </c>
      <c r="G50" s="1687"/>
      <c r="H50" s="1703">
        <v>0</v>
      </c>
      <c r="I50" s="1703">
        <v>0</v>
      </c>
      <c r="J50" s="1687" t="s">
        <v>698</v>
      </c>
    </row>
    <row r="51" spans="1:10" ht="96" customHeight="1" x14ac:dyDescent="0.25">
      <c r="A51" s="1662" t="s">
        <v>418</v>
      </c>
      <c r="B51" s="1658" t="s">
        <v>2158</v>
      </c>
      <c r="C51" s="1668" t="s">
        <v>23</v>
      </c>
      <c r="D51" s="1663">
        <f>D52+D53+D54</f>
        <v>470</v>
      </c>
      <c r="E51" s="1663">
        <f>E52+E53+E54</f>
        <v>468.8</v>
      </c>
      <c r="F51" s="1663">
        <f t="shared" si="2"/>
        <v>99.744680851063833</v>
      </c>
      <c r="G51" s="1657" t="s">
        <v>2416</v>
      </c>
      <c r="H51" s="1663">
        <f>H52+H53+H54</f>
        <v>468.8</v>
      </c>
      <c r="I51" s="1663">
        <f t="shared" si="3"/>
        <v>99.744680851063833</v>
      </c>
      <c r="J51" s="1671"/>
    </row>
    <row r="52" spans="1:10" ht="117" customHeight="1" x14ac:dyDescent="0.25">
      <c r="A52" s="1662" t="s">
        <v>619</v>
      </c>
      <c r="B52" s="1658" t="s">
        <v>2159</v>
      </c>
      <c r="C52" s="1668" t="s">
        <v>23</v>
      </c>
      <c r="D52" s="1663">
        <v>230</v>
      </c>
      <c r="E52" s="1663">
        <v>229.5</v>
      </c>
      <c r="F52" s="1663">
        <f t="shared" si="2"/>
        <v>99.782608695652172</v>
      </c>
      <c r="G52" s="1657" t="s">
        <v>2160</v>
      </c>
      <c r="H52" s="1663">
        <v>229.5</v>
      </c>
      <c r="I52" s="1663">
        <f t="shared" si="3"/>
        <v>99.782608695652172</v>
      </c>
      <c r="J52" s="1657"/>
    </row>
    <row r="53" spans="1:10" ht="156" customHeight="1" x14ac:dyDescent="0.25">
      <c r="A53" s="1662" t="s">
        <v>620</v>
      </c>
      <c r="B53" s="1658" t="s">
        <v>2161</v>
      </c>
      <c r="C53" s="1668" t="s">
        <v>23</v>
      </c>
      <c r="D53" s="1663">
        <v>240</v>
      </c>
      <c r="E53" s="1663">
        <v>239.3</v>
      </c>
      <c r="F53" s="1663">
        <f t="shared" si="2"/>
        <v>99.708333333333343</v>
      </c>
      <c r="G53" s="1657" t="s">
        <v>2162</v>
      </c>
      <c r="H53" s="1663">
        <v>239.3</v>
      </c>
      <c r="I53" s="1663">
        <f t="shared" si="3"/>
        <v>99.708333333333343</v>
      </c>
      <c r="J53" s="1670"/>
    </row>
    <row r="54" spans="1:10" ht="95.25" customHeight="1" x14ac:dyDescent="0.25">
      <c r="A54" s="1662" t="s">
        <v>621</v>
      </c>
      <c r="B54" s="1658" t="s">
        <v>2163</v>
      </c>
      <c r="C54" s="1668" t="s">
        <v>23</v>
      </c>
      <c r="D54" s="1663">
        <v>0</v>
      </c>
      <c r="E54" s="1663">
        <v>0</v>
      </c>
      <c r="F54" s="1663">
        <v>0</v>
      </c>
      <c r="G54" s="1670"/>
      <c r="H54" s="1663">
        <v>0</v>
      </c>
      <c r="I54" s="1663">
        <v>0</v>
      </c>
      <c r="J54" s="1657" t="s">
        <v>698</v>
      </c>
    </row>
    <row r="55" spans="1:10" ht="114" customHeight="1" x14ac:dyDescent="0.25">
      <c r="A55" s="1662" t="s">
        <v>622</v>
      </c>
      <c r="B55" s="1658" t="s">
        <v>2164</v>
      </c>
      <c r="C55" s="1668" t="s">
        <v>23</v>
      </c>
      <c r="D55" s="1663">
        <v>720</v>
      </c>
      <c r="E55" s="1663">
        <v>719.5</v>
      </c>
      <c r="F55" s="1663">
        <f t="shared" si="2"/>
        <v>99.930555555555557</v>
      </c>
      <c r="G55" s="1657" t="s">
        <v>2165</v>
      </c>
      <c r="H55" s="1663">
        <v>719.5</v>
      </c>
      <c r="I55" s="1663">
        <f t="shared" si="3"/>
        <v>99.930555555555557</v>
      </c>
      <c r="J55" s="1670"/>
    </row>
    <row r="56" spans="1:10" ht="96.75" customHeight="1" x14ac:dyDescent="0.25">
      <c r="A56" s="1662" t="s">
        <v>35</v>
      </c>
      <c r="B56" s="1658" t="s">
        <v>1143</v>
      </c>
      <c r="C56" s="1668" t="s">
        <v>23</v>
      </c>
      <c r="D56" s="1663">
        <v>13</v>
      </c>
      <c r="E56" s="1663">
        <v>13</v>
      </c>
      <c r="F56" s="1663">
        <f t="shared" si="2"/>
        <v>100</v>
      </c>
      <c r="G56" s="1657" t="s">
        <v>2166</v>
      </c>
      <c r="H56" s="1663">
        <v>13</v>
      </c>
      <c r="I56" s="1663">
        <f t="shared" si="3"/>
        <v>100</v>
      </c>
      <c r="J56" s="1657"/>
    </row>
    <row r="57" spans="1:10" ht="99.75" customHeight="1" x14ac:dyDescent="0.25">
      <c r="A57" s="1662" t="s">
        <v>36</v>
      </c>
      <c r="B57" s="1658" t="s">
        <v>1144</v>
      </c>
      <c r="C57" s="1668" t="s">
        <v>23</v>
      </c>
      <c r="D57" s="1663">
        <v>5384.4</v>
      </c>
      <c r="E57" s="1663">
        <v>5384.4</v>
      </c>
      <c r="F57" s="1663">
        <f t="shared" si="2"/>
        <v>100</v>
      </c>
      <c r="G57" s="1657" t="s">
        <v>2167</v>
      </c>
      <c r="H57" s="1663">
        <v>5384.4</v>
      </c>
      <c r="I57" s="1663">
        <f t="shared" si="3"/>
        <v>100</v>
      </c>
      <c r="J57" s="1657"/>
    </row>
    <row r="58" spans="1:10" ht="102" customHeight="1" x14ac:dyDescent="0.25">
      <c r="A58" s="1662" t="s">
        <v>62</v>
      </c>
      <c r="B58" s="1658" t="s">
        <v>1145</v>
      </c>
      <c r="C58" s="1668" t="s">
        <v>23</v>
      </c>
      <c r="D58" s="1663">
        <f>D59</f>
        <v>0</v>
      </c>
      <c r="E58" s="1663">
        <v>0</v>
      </c>
      <c r="F58" s="1663">
        <v>0</v>
      </c>
      <c r="G58" s="1670"/>
      <c r="H58" s="1663">
        <v>0</v>
      </c>
      <c r="I58" s="1663">
        <v>0</v>
      </c>
      <c r="J58" s="1657" t="s">
        <v>698</v>
      </c>
    </row>
    <row r="59" spans="1:10" ht="93" customHeight="1" x14ac:dyDescent="0.25">
      <c r="A59" s="1662" t="s">
        <v>63</v>
      </c>
      <c r="B59" s="1658" t="s">
        <v>2168</v>
      </c>
      <c r="C59" s="1668" t="s">
        <v>23</v>
      </c>
      <c r="D59" s="1663">
        <v>0</v>
      </c>
      <c r="E59" s="1663">
        <v>0</v>
      </c>
      <c r="F59" s="1663">
        <v>0</v>
      </c>
      <c r="G59" s="1670"/>
      <c r="H59" s="1663">
        <v>0</v>
      </c>
      <c r="I59" s="1663">
        <v>0</v>
      </c>
      <c r="J59" s="1657" t="s">
        <v>698</v>
      </c>
    </row>
    <row r="60" spans="1:10" ht="90.75" customHeight="1" x14ac:dyDescent="0.25">
      <c r="A60" s="1662" t="s">
        <v>71</v>
      </c>
      <c r="B60" s="1658" t="s">
        <v>2169</v>
      </c>
      <c r="C60" s="1668" t="s">
        <v>23</v>
      </c>
      <c r="D60" s="1663">
        <f>D61+D62+D63+D67</f>
        <v>61758.8</v>
      </c>
      <c r="E60" s="1663">
        <f>E61+E62+E63+E67</f>
        <v>61757.9</v>
      </c>
      <c r="F60" s="1663">
        <f t="shared" si="2"/>
        <v>99.998542717798927</v>
      </c>
      <c r="G60" s="1670" t="s">
        <v>842</v>
      </c>
      <c r="H60" s="1663">
        <f>E60</f>
        <v>61757.9</v>
      </c>
      <c r="I60" s="1663">
        <f t="shared" si="3"/>
        <v>99.998542717798927</v>
      </c>
      <c r="J60" s="1671"/>
    </row>
    <row r="61" spans="1:10" ht="193.5" hidden="1" customHeight="1" x14ac:dyDescent="0.25">
      <c r="A61" s="1662" t="s">
        <v>72</v>
      </c>
      <c r="B61" s="1658" t="s">
        <v>2170</v>
      </c>
      <c r="C61" s="1668" t="s">
        <v>23</v>
      </c>
      <c r="D61" s="1663">
        <v>0</v>
      </c>
      <c r="E61" s="1663">
        <v>0</v>
      </c>
      <c r="F61" s="1663">
        <v>0</v>
      </c>
      <c r="G61" s="1657"/>
      <c r="H61" s="1663">
        <v>0</v>
      </c>
      <c r="I61" s="1663">
        <v>0</v>
      </c>
      <c r="J61" s="1657" t="s">
        <v>843</v>
      </c>
    </row>
    <row r="62" spans="1:10" ht="193.5" hidden="1" customHeight="1" x14ac:dyDescent="0.25">
      <c r="A62" s="1662" t="s">
        <v>74</v>
      </c>
      <c r="B62" s="1658" t="s">
        <v>2171</v>
      </c>
      <c r="C62" s="1668" t="s">
        <v>23</v>
      </c>
      <c r="D62" s="1663">
        <v>0</v>
      </c>
      <c r="E62" s="1663">
        <v>0</v>
      </c>
      <c r="F62" s="1663">
        <v>0</v>
      </c>
      <c r="G62" s="1657"/>
      <c r="H62" s="1663">
        <v>0</v>
      </c>
      <c r="I62" s="1663">
        <v>0</v>
      </c>
      <c r="J62" s="1657" t="s">
        <v>843</v>
      </c>
    </row>
    <row r="63" spans="1:10" ht="94.5" hidden="1" customHeight="1" x14ac:dyDescent="0.25">
      <c r="A63" s="1662" t="s">
        <v>623</v>
      </c>
      <c r="B63" s="1658" t="s">
        <v>2172</v>
      </c>
      <c r="C63" s="1668" t="s">
        <v>23</v>
      </c>
      <c r="D63" s="1663">
        <f>D64+D66</f>
        <v>0</v>
      </c>
      <c r="E63" s="1663">
        <f>E64+E66</f>
        <v>0</v>
      </c>
      <c r="F63" s="1663">
        <v>0</v>
      </c>
      <c r="G63" s="1657"/>
      <c r="H63" s="1663">
        <f>H64+H66</f>
        <v>0</v>
      </c>
      <c r="I63" s="1663">
        <v>0</v>
      </c>
      <c r="J63" s="1671"/>
    </row>
    <row r="64" spans="1:10" ht="114.75" hidden="1" customHeight="1" x14ac:dyDescent="0.25">
      <c r="A64" s="1662" t="s">
        <v>624</v>
      </c>
      <c r="B64" s="1658" t="s">
        <v>2173</v>
      </c>
      <c r="C64" s="1668" t="s">
        <v>23</v>
      </c>
      <c r="D64" s="1663">
        <v>0</v>
      </c>
      <c r="E64" s="1663">
        <v>0</v>
      </c>
      <c r="F64" s="1663">
        <v>0</v>
      </c>
      <c r="G64" s="1657"/>
      <c r="H64" s="1663">
        <v>0</v>
      </c>
      <c r="I64" s="1663">
        <v>0</v>
      </c>
      <c r="J64" s="1657" t="s">
        <v>2456</v>
      </c>
    </row>
    <row r="65" spans="1:10" ht="81" hidden="1" customHeight="1" x14ac:dyDescent="0.25">
      <c r="A65" s="1695"/>
      <c r="B65" s="1686" t="s">
        <v>2455</v>
      </c>
      <c r="C65" s="1719"/>
      <c r="D65" s="1703"/>
      <c r="E65" s="1703"/>
      <c r="F65" s="1703"/>
      <c r="G65" s="1687"/>
      <c r="H65" s="1703"/>
      <c r="I65" s="1703"/>
      <c r="J65" s="1687" t="s">
        <v>2457</v>
      </c>
    </row>
    <row r="66" spans="1:10" ht="201" hidden="1" customHeight="1" x14ac:dyDescent="0.25">
      <c r="A66" s="1662" t="s">
        <v>625</v>
      </c>
      <c r="B66" s="1658" t="s">
        <v>2174</v>
      </c>
      <c r="C66" s="1668" t="s">
        <v>23</v>
      </c>
      <c r="D66" s="1663">
        <v>0</v>
      </c>
      <c r="E66" s="1663">
        <v>0</v>
      </c>
      <c r="F66" s="1663">
        <v>0</v>
      </c>
      <c r="G66" s="1657"/>
      <c r="H66" s="1663">
        <v>0</v>
      </c>
      <c r="I66" s="1663">
        <v>0</v>
      </c>
      <c r="J66" s="1657" t="s">
        <v>843</v>
      </c>
    </row>
    <row r="67" spans="1:10" ht="78" customHeight="1" x14ac:dyDescent="0.25">
      <c r="A67" s="1662" t="s">
        <v>72</v>
      </c>
      <c r="B67" s="1658" t="s">
        <v>2175</v>
      </c>
      <c r="C67" s="1668" t="s">
        <v>23</v>
      </c>
      <c r="D67" s="1663">
        <f>D68+D69</f>
        <v>61758.8</v>
      </c>
      <c r="E67" s="1663">
        <f>E68+E69</f>
        <v>61757.9</v>
      </c>
      <c r="F67" s="1663">
        <f>E67/D67*100</f>
        <v>99.998542717798927</v>
      </c>
      <c r="G67" s="1657" t="s">
        <v>845</v>
      </c>
      <c r="H67" s="1663">
        <f>E67</f>
        <v>61757.9</v>
      </c>
      <c r="I67" s="1663">
        <f>H67/D67*100</f>
        <v>99.998542717798927</v>
      </c>
      <c r="J67" s="1670"/>
    </row>
    <row r="68" spans="1:10" ht="175.5" customHeight="1" x14ac:dyDescent="0.25">
      <c r="A68" s="1662" t="s">
        <v>2610</v>
      </c>
      <c r="B68" s="1658" t="s">
        <v>2176</v>
      </c>
      <c r="C68" s="1668" t="s">
        <v>23</v>
      </c>
      <c r="D68" s="1663">
        <v>60763.8</v>
      </c>
      <c r="E68" s="1663">
        <v>60763.8</v>
      </c>
      <c r="F68" s="1663">
        <f>E68/D68*100</f>
        <v>100</v>
      </c>
      <c r="G68" s="1657" t="s">
        <v>2177</v>
      </c>
      <c r="H68" s="1663">
        <f t="shared" ref="H68:H69" si="5">E68</f>
        <v>60763.8</v>
      </c>
      <c r="I68" s="1663">
        <f t="shared" ref="I68:I69" si="6">H68/D68*100</f>
        <v>100</v>
      </c>
      <c r="J68" s="1670"/>
    </row>
    <row r="69" spans="1:10" ht="75.75" customHeight="1" x14ac:dyDescent="0.25">
      <c r="A69" s="1662" t="s">
        <v>2611</v>
      </c>
      <c r="B69" s="1658" t="s">
        <v>2178</v>
      </c>
      <c r="C69" s="1668" t="s">
        <v>23</v>
      </c>
      <c r="D69" s="1663">
        <v>995</v>
      </c>
      <c r="E69" s="1663">
        <v>994.1</v>
      </c>
      <c r="F69" s="1663">
        <f>E69/D69*100</f>
        <v>99.909547738693476</v>
      </c>
      <c r="G69" s="1657" t="s">
        <v>2179</v>
      </c>
      <c r="H69" s="1663">
        <f t="shared" si="5"/>
        <v>994.1</v>
      </c>
      <c r="I69" s="1663">
        <f t="shared" si="6"/>
        <v>99.909547738693476</v>
      </c>
      <c r="J69" s="1670"/>
    </row>
    <row r="70" spans="1:10" ht="18.75" customHeight="1" x14ac:dyDescent="0.25">
      <c r="A70" s="2531" t="s">
        <v>14</v>
      </c>
      <c r="B70" s="2509" t="s">
        <v>850</v>
      </c>
      <c r="C70" s="850" t="s">
        <v>18</v>
      </c>
      <c r="D70" s="808">
        <f>D71+D72+D73</f>
        <v>0</v>
      </c>
      <c r="E70" s="808">
        <f t="shared" ref="E70:F70" si="7">E71+E72+E73</f>
        <v>0</v>
      </c>
      <c r="F70" s="808">
        <f t="shared" si="7"/>
        <v>0</v>
      </c>
      <c r="G70" s="2512"/>
      <c r="H70" s="808">
        <f>H71+H72+H73</f>
        <v>0</v>
      </c>
      <c r="I70" s="808">
        <f>I71+I72+I73</f>
        <v>0</v>
      </c>
      <c r="J70" s="2515"/>
    </row>
    <row r="71" spans="1:10" ht="56.25" customHeight="1" x14ac:dyDescent="0.25">
      <c r="A71" s="2532"/>
      <c r="B71" s="2510"/>
      <c r="C71" s="850" t="s">
        <v>22</v>
      </c>
      <c r="D71" s="808">
        <v>0</v>
      </c>
      <c r="E71" s="808">
        <v>0</v>
      </c>
      <c r="F71" s="808">
        <v>0</v>
      </c>
      <c r="G71" s="2513"/>
      <c r="H71" s="808">
        <v>0</v>
      </c>
      <c r="I71" s="808">
        <v>0</v>
      </c>
      <c r="J71" s="2516"/>
    </row>
    <row r="72" spans="1:10" ht="75" customHeight="1" x14ac:dyDescent="0.25">
      <c r="A72" s="2532"/>
      <c r="B72" s="2510"/>
      <c r="C72" s="850" t="s">
        <v>19</v>
      </c>
      <c r="D72" s="808">
        <v>0</v>
      </c>
      <c r="E72" s="808">
        <v>0</v>
      </c>
      <c r="F72" s="808">
        <v>0</v>
      </c>
      <c r="G72" s="2513"/>
      <c r="H72" s="808">
        <v>0</v>
      </c>
      <c r="I72" s="808">
        <v>0</v>
      </c>
      <c r="J72" s="2516"/>
    </row>
    <row r="73" spans="1:10" ht="97.5" customHeight="1" x14ac:dyDescent="0.25">
      <c r="A73" s="2533"/>
      <c r="B73" s="2511"/>
      <c r="C73" s="1745" t="s">
        <v>23</v>
      </c>
      <c r="D73" s="1744">
        <v>0</v>
      </c>
      <c r="E73" s="1744">
        <v>0</v>
      </c>
      <c r="F73" s="1744">
        <v>0</v>
      </c>
      <c r="G73" s="2514"/>
      <c r="H73" s="1744">
        <v>0</v>
      </c>
      <c r="I73" s="1744">
        <v>0</v>
      </c>
      <c r="J73" s="2517"/>
    </row>
    <row r="74" spans="1:10" ht="18" customHeight="1" x14ac:dyDescent="0.25">
      <c r="A74" s="2118" t="s">
        <v>15</v>
      </c>
      <c r="B74" s="1910" t="s">
        <v>2180</v>
      </c>
      <c r="C74" s="1668" t="s">
        <v>18</v>
      </c>
      <c r="D74" s="1663">
        <f>D75+D76+D77</f>
        <v>0</v>
      </c>
      <c r="E74" s="1663">
        <f t="shared" ref="E74:F74" si="8">E75+E76+E77</f>
        <v>0</v>
      </c>
      <c r="F74" s="1663">
        <f t="shared" si="8"/>
        <v>0</v>
      </c>
      <c r="G74" s="1663"/>
      <c r="H74" s="1663">
        <f>H75+H76+H77</f>
        <v>0</v>
      </c>
      <c r="I74" s="1663">
        <f>I75+I76+I77</f>
        <v>0</v>
      </c>
      <c r="J74" s="2527" t="s">
        <v>851</v>
      </c>
    </row>
    <row r="75" spans="1:10" ht="70.5" customHeight="1" x14ac:dyDescent="0.25">
      <c r="A75" s="2118"/>
      <c r="B75" s="1910"/>
      <c r="C75" s="1668" t="s">
        <v>22</v>
      </c>
      <c r="D75" s="1663">
        <v>0</v>
      </c>
      <c r="E75" s="1663">
        <v>0</v>
      </c>
      <c r="F75" s="1663">
        <v>0</v>
      </c>
      <c r="G75" s="1663"/>
      <c r="H75" s="1663">
        <v>0</v>
      </c>
      <c r="I75" s="1663">
        <v>0</v>
      </c>
      <c r="J75" s="2527"/>
    </row>
    <row r="76" spans="1:10" ht="72.75" customHeight="1" x14ac:dyDescent="0.25">
      <c r="A76" s="2118"/>
      <c r="B76" s="1910"/>
      <c r="C76" s="1668" t="s">
        <v>19</v>
      </c>
      <c r="D76" s="1663">
        <v>0</v>
      </c>
      <c r="E76" s="1663">
        <v>0</v>
      </c>
      <c r="F76" s="1663">
        <v>0</v>
      </c>
      <c r="G76" s="1663"/>
      <c r="H76" s="1663">
        <v>0</v>
      </c>
      <c r="I76" s="1663">
        <v>0</v>
      </c>
      <c r="J76" s="2527"/>
    </row>
    <row r="77" spans="1:10" ht="90.75" customHeight="1" x14ac:dyDescent="0.25">
      <c r="A77" s="2118"/>
      <c r="B77" s="1910"/>
      <c r="C77" s="1668" t="s">
        <v>23</v>
      </c>
      <c r="D77" s="1663">
        <v>0</v>
      </c>
      <c r="E77" s="1663">
        <v>0</v>
      </c>
      <c r="F77" s="1663">
        <v>0</v>
      </c>
      <c r="G77" s="1663"/>
      <c r="H77" s="1663">
        <v>0</v>
      </c>
      <c r="I77" s="1663">
        <v>0</v>
      </c>
      <c r="J77" s="2527"/>
    </row>
    <row r="78" spans="1:10" ht="20.25" customHeight="1" x14ac:dyDescent="0.25">
      <c r="A78" s="2118"/>
      <c r="B78" s="1844" t="s">
        <v>89</v>
      </c>
      <c r="C78" s="850" t="s">
        <v>18</v>
      </c>
      <c r="D78" s="808">
        <f>D79+D80+D81</f>
        <v>69007.5</v>
      </c>
      <c r="E78" s="808">
        <f>E45+E70</f>
        <v>69004.600000000006</v>
      </c>
      <c r="F78" s="808">
        <f t="shared" si="2"/>
        <v>99.995797558236433</v>
      </c>
      <c r="G78" s="808"/>
      <c r="H78" s="808">
        <f t="shared" ref="H78:H80" si="9">E78</f>
        <v>69004.600000000006</v>
      </c>
      <c r="I78" s="808">
        <f t="shared" si="3"/>
        <v>99.995797558236433</v>
      </c>
      <c r="J78" s="1670"/>
    </row>
    <row r="79" spans="1:10" ht="71.25" customHeight="1" x14ac:dyDescent="0.25">
      <c r="A79" s="2118"/>
      <c r="B79" s="1844"/>
      <c r="C79" s="850" t="s">
        <v>22</v>
      </c>
      <c r="D79" s="808">
        <f>D71</f>
        <v>0</v>
      </c>
      <c r="E79" s="808">
        <f>E71</f>
        <v>0</v>
      </c>
      <c r="F79" s="808">
        <v>0</v>
      </c>
      <c r="G79" s="808"/>
      <c r="H79" s="808">
        <f t="shared" si="9"/>
        <v>0</v>
      </c>
      <c r="I79" s="808">
        <v>0</v>
      </c>
      <c r="J79" s="1670"/>
    </row>
    <row r="80" spans="1:10" ht="71.25" customHeight="1" x14ac:dyDescent="0.25">
      <c r="A80" s="2118"/>
      <c r="B80" s="1844"/>
      <c r="C80" s="850" t="s">
        <v>19</v>
      </c>
      <c r="D80" s="808">
        <f>D72</f>
        <v>0</v>
      </c>
      <c r="E80" s="808">
        <f>E72</f>
        <v>0</v>
      </c>
      <c r="F80" s="808">
        <v>0</v>
      </c>
      <c r="G80" s="808"/>
      <c r="H80" s="808">
        <f t="shared" si="9"/>
        <v>0</v>
      </c>
      <c r="I80" s="808">
        <v>0</v>
      </c>
      <c r="J80" s="1670"/>
    </row>
    <row r="81" spans="1:10" ht="96.75" customHeight="1" x14ac:dyDescent="0.25">
      <c r="A81" s="2118"/>
      <c r="B81" s="1844"/>
      <c r="C81" s="850" t="s">
        <v>23</v>
      </c>
      <c r="D81" s="808">
        <f>D45</f>
        <v>69007.5</v>
      </c>
      <c r="E81" s="808">
        <f>E45+E73</f>
        <v>69004.600000000006</v>
      </c>
      <c r="F81" s="808">
        <f t="shared" si="2"/>
        <v>99.995797558236433</v>
      </c>
      <c r="G81" s="808"/>
      <c r="H81" s="808">
        <f>E81</f>
        <v>69004.600000000006</v>
      </c>
      <c r="I81" s="808">
        <f t="shared" si="3"/>
        <v>99.995797558236433</v>
      </c>
      <c r="J81" s="860"/>
    </row>
    <row r="82" spans="1:10" ht="21" customHeight="1" x14ac:dyDescent="0.25">
      <c r="A82" s="2522" t="s">
        <v>340</v>
      </c>
      <c r="B82" s="2522"/>
      <c r="C82" s="2522"/>
      <c r="D82" s="2522"/>
      <c r="E82" s="2522"/>
      <c r="F82" s="2522"/>
      <c r="G82" s="2522"/>
      <c r="H82" s="2522"/>
      <c r="I82" s="2522"/>
      <c r="J82" s="2522"/>
    </row>
    <row r="83" spans="1:10" ht="120" customHeight="1" x14ac:dyDescent="0.25">
      <c r="A83" s="1661" t="s">
        <v>10</v>
      </c>
      <c r="B83" s="1656" t="s">
        <v>846</v>
      </c>
      <c r="C83" s="850" t="s">
        <v>22</v>
      </c>
      <c r="D83" s="808">
        <f>D84</f>
        <v>2</v>
      </c>
      <c r="E83" s="808">
        <f>E84</f>
        <v>0</v>
      </c>
      <c r="F83" s="808">
        <f t="shared" si="2"/>
        <v>0</v>
      </c>
      <c r="G83" s="808"/>
      <c r="H83" s="808">
        <f>H84</f>
        <v>0</v>
      </c>
      <c r="I83" s="808">
        <f t="shared" si="3"/>
        <v>0</v>
      </c>
      <c r="J83" s="860"/>
    </row>
    <row r="84" spans="1:10" ht="139.5" customHeight="1" x14ac:dyDescent="0.25">
      <c r="A84" s="1662" t="s">
        <v>25</v>
      </c>
      <c r="B84" s="1658" t="s">
        <v>847</v>
      </c>
      <c r="C84" s="1668" t="s">
        <v>22</v>
      </c>
      <c r="D84" s="1663">
        <v>2</v>
      </c>
      <c r="E84" s="1663">
        <v>0</v>
      </c>
      <c r="F84" s="1663">
        <f t="shared" si="2"/>
        <v>0</v>
      </c>
      <c r="G84" s="1657"/>
      <c r="H84" s="1663">
        <v>0</v>
      </c>
      <c r="I84" s="1663">
        <f t="shared" si="3"/>
        <v>0</v>
      </c>
      <c r="J84" s="1657" t="s">
        <v>2612</v>
      </c>
    </row>
    <row r="85" spans="1:10" ht="75" customHeight="1" x14ac:dyDescent="0.25">
      <c r="A85" s="1661" t="s">
        <v>14</v>
      </c>
      <c r="B85" s="1656" t="s">
        <v>848</v>
      </c>
      <c r="C85" s="850" t="s">
        <v>22</v>
      </c>
      <c r="D85" s="808">
        <f>D86</f>
        <v>3017</v>
      </c>
      <c r="E85" s="808">
        <f>E86</f>
        <v>14.4</v>
      </c>
      <c r="F85" s="808">
        <f>E85/D85*100</f>
        <v>0.47729532648326151</v>
      </c>
      <c r="G85" s="808"/>
      <c r="H85" s="808">
        <f>H86</f>
        <v>14.4</v>
      </c>
      <c r="I85" s="808">
        <f>H85/D85*100</f>
        <v>0.47729532648326151</v>
      </c>
      <c r="J85" s="860"/>
    </row>
    <row r="86" spans="1:10" ht="154.5" customHeight="1" x14ac:dyDescent="0.25">
      <c r="A86" s="1662" t="s">
        <v>15</v>
      </c>
      <c r="B86" s="1658" t="s">
        <v>849</v>
      </c>
      <c r="C86" s="1668" t="s">
        <v>22</v>
      </c>
      <c r="D86" s="1663">
        <v>3017</v>
      </c>
      <c r="E86" s="1663">
        <v>14.4</v>
      </c>
      <c r="F86" s="1663">
        <f>E86/D86*100</f>
        <v>0.47729532648326151</v>
      </c>
      <c r="G86" s="1657" t="s">
        <v>2181</v>
      </c>
      <c r="H86" s="1663">
        <v>14.4</v>
      </c>
      <c r="I86" s="1663">
        <f>H86/D86*100</f>
        <v>0.47729532648326151</v>
      </c>
      <c r="J86" s="1657" t="s">
        <v>2182</v>
      </c>
    </row>
    <row r="87" spans="1:10" ht="58.5" customHeight="1" x14ac:dyDescent="0.25">
      <c r="A87" s="1662"/>
      <c r="B87" s="1651" t="s">
        <v>108</v>
      </c>
      <c r="C87" s="850" t="s">
        <v>22</v>
      </c>
      <c r="D87" s="808">
        <f>D83+D85</f>
        <v>3019</v>
      </c>
      <c r="E87" s="808">
        <f>E83+E85</f>
        <v>14.4</v>
      </c>
      <c r="F87" s="808">
        <f t="shared" si="2"/>
        <v>0.47697913216296783</v>
      </c>
      <c r="G87" s="808"/>
      <c r="H87" s="808">
        <f>H83+H85</f>
        <v>14.4</v>
      </c>
      <c r="I87" s="808">
        <f t="shared" si="3"/>
        <v>0.47697913216296783</v>
      </c>
      <c r="J87" s="860"/>
    </row>
    <row r="88" spans="1:10" ht="20.25" customHeight="1" x14ac:dyDescent="0.25">
      <c r="A88" s="2546" t="s">
        <v>2183</v>
      </c>
      <c r="B88" s="2547"/>
      <c r="C88" s="2547"/>
      <c r="D88" s="2547"/>
      <c r="E88" s="2547"/>
      <c r="F88" s="2547"/>
      <c r="G88" s="2547"/>
      <c r="H88" s="2547"/>
      <c r="I88" s="2547"/>
      <c r="J88" s="2548"/>
    </row>
    <row r="89" spans="1:10" ht="95.25" customHeight="1" x14ac:dyDescent="0.25">
      <c r="A89" s="1661" t="s">
        <v>10</v>
      </c>
      <c r="B89" s="1656" t="s">
        <v>2184</v>
      </c>
      <c r="C89" s="850" t="s">
        <v>23</v>
      </c>
      <c r="D89" s="808">
        <f>D90</f>
        <v>450</v>
      </c>
      <c r="E89" s="808">
        <f>E90</f>
        <v>450</v>
      </c>
      <c r="F89" s="808">
        <f t="shared" si="2"/>
        <v>100</v>
      </c>
      <c r="G89" s="860"/>
      <c r="H89" s="808">
        <f>H90</f>
        <v>450</v>
      </c>
      <c r="I89" s="808">
        <f t="shared" si="3"/>
        <v>100</v>
      </c>
      <c r="J89" s="860"/>
    </row>
    <row r="90" spans="1:10" ht="158.25" customHeight="1" x14ac:dyDescent="0.25">
      <c r="A90" s="1662" t="s">
        <v>25</v>
      </c>
      <c r="B90" s="1658" t="s">
        <v>2185</v>
      </c>
      <c r="C90" s="1668" t="s">
        <v>23</v>
      </c>
      <c r="D90" s="1663">
        <v>450</v>
      </c>
      <c r="E90" s="1663">
        <v>450</v>
      </c>
      <c r="F90" s="1663">
        <f t="shared" si="2"/>
        <v>100</v>
      </c>
      <c r="G90" s="1670" t="s">
        <v>2417</v>
      </c>
      <c r="H90" s="1663">
        <v>450</v>
      </c>
      <c r="I90" s="1663">
        <f t="shared" si="3"/>
        <v>100</v>
      </c>
      <c r="J90" s="1657"/>
    </row>
    <row r="91" spans="1:10" ht="96.75" customHeight="1" x14ac:dyDescent="0.25">
      <c r="A91" s="1662"/>
      <c r="B91" s="1651" t="s">
        <v>582</v>
      </c>
      <c r="C91" s="850" t="s">
        <v>23</v>
      </c>
      <c r="D91" s="808">
        <f>D89</f>
        <v>450</v>
      </c>
      <c r="E91" s="808">
        <f>E89</f>
        <v>450</v>
      </c>
      <c r="F91" s="808">
        <f t="shared" si="2"/>
        <v>100</v>
      </c>
      <c r="G91" s="860"/>
      <c r="H91" s="808">
        <f>H89</f>
        <v>450</v>
      </c>
      <c r="I91" s="808">
        <f t="shared" si="3"/>
        <v>100</v>
      </c>
      <c r="J91" s="860"/>
    </row>
    <row r="92" spans="1:10" ht="23.25" customHeight="1" x14ac:dyDescent="0.25">
      <c r="A92" s="2522" t="s">
        <v>2186</v>
      </c>
      <c r="B92" s="2522"/>
      <c r="C92" s="2522"/>
      <c r="D92" s="2522"/>
      <c r="E92" s="2522"/>
      <c r="F92" s="2522"/>
      <c r="G92" s="2522"/>
      <c r="H92" s="2522"/>
      <c r="I92" s="2522"/>
      <c r="J92" s="2522"/>
    </row>
    <row r="93" spans="1:10" ht="18" customHeight="1" x14ac:dyDescent="0.25">
      <c r="A93" s="2522" t="s">
        <v>10</v>
      </c>
      <c r="B93" s="1900" t="s">
        <v>850</v>
      </c>
      <c r="C93" s="862" t="s">
        <v>18</v>
      </c>
      <c r="D93" s="1786">
        <f>D94+D95+D96</f>
        <v>0</v>
      </c>
      <c r="E93" s="1786">
        <f t="shared" ref="E93:F93" si="10">E94+E95+E96</f>
        <v>0</v>
      </c>
      <c r="F93" s="1786">
        <f t="shared" si="10"/>
        <v>0</v>
      </c>
      <c r="G93" s="2522"/>
      <c r="H93" s="1786">
        <f>H94+H95+H96</f>
        <v>0</v>
      </c>
      <c r="I93" s="1786">
        <f>I94+I95+I96</f>
        <v>0</v>
      </c>
      <c r="J93" s="2522"/>
    </row>
    <row r="94" spans="1:10" ht="57" customHeight="1" x14ac:dyDescent="0.25">
      <c r="A94" s="2522"/>
      <c r="B94" s="1900"/>
      <c r="C94" s="850" t="s">
        <v>22</v>
      </c>
      <c r="D94" s="1786">
        <v>0</v>
      </c>
      <c r="E94" s="1786">
        <v>0</v>
      </c>
      <c r="F94" s="1786">
        <v>0</v>
      </c>
      <c r="G94" s="2522"/>
      <c r="H94" s="1786">
        <v>0</v>
      </c>
      <c r="I94" s="1786">
        <v>0</v>
      </c>
      <c r="J94" s="2522"/>
    </row>
    <row r="95" spans="1:10" ht="75.75" customHeight="1" x14ac:dyDescent="0.25">
      <c r="A95" s="2523"/>
      <c r="B95" s="2525"/>
      <c r="C95" s="1745" t="s">
        <v>19</v>
      </c>
      <c r="D95" s="1785">
        <v>0</v>
      </c>
      <c r="E95" s="1785">
        <v>0</v>
      </c>
      <c r="F95" s="1785">
        <v>0</v>
      </c>
      <c r="G95" s="2523"/>
      <c r="H95" s="1785">
        <v>0</v>
      </c>
      <c r="I95" s="1785">
        <v>0</v>
      </c>
      <c r="J95" s="2523"/>
    </row>
    <row r="96" spans="1:10" ht="96.75" customHeight="1" x14ac:dyDescent="0.25">
      <c r="A96" s="2524"/>
      <c r="B96" s="2526"/>
      <c r="C96" s="850" t="s">
        <v>23</v>
      </c>
      <c r="D96" s="808">
        <v>0</v>
      </c>
      <c r="E96" s="808">
        <v>0</v>
      </c>
      <c r="F96" s="808">
        <v>0</v>
      </c>
      <c r="G96" s="2524"/>
      <c r="H96" s="808">
        <v>0</v>
      </c>
      <c r="I96" s="808">
        <v>0</v>
      </c>
      <c r="J96" s="2524"/>
    </row>
    <row r="97" spans="1:10" ht="20.25" customHeight="1" x14ac:dyDescent="0.25">
      <c r="A97" s="2521" t="s">
        <v>25</v>
      </c>
      <c r="B97" s="1910" t="s">
        <v>2187</v>
      </c>
      <c r="C97" s="1668" t="s">
        <v>18</v>
      </c>
      <c r="D97" s="1663">
        <f>D98+D99+D100</f>
        <v>0</v>
      </c>
      <c r="E97" s="1663">
        <f t="shared" ref="E97:F97" si="11">E98+E99+E100</f>
        <v>0</v>
      </c>
      <c r="F97" s="1663">
        <f t="shared" si="11"/>
        <v>0</v>
      </c>
      <c r="G97" s="2518"/>
      <c r="H97" s="1663">
        <f>H98+H99+H100</f>
        <v>0</v>
      </c>
      <c r="I97" s="1663">
        <f>I98+I99+I100</f>
        <v>0</v>
      </c>
      <c r="J97" s="1666"/>
    </row>
    <row r="98" spans="1:10" ht="60.75" customHeight="1" x14ac:dyDescent="0.25">
      <c r="A98" s="2521"/>
      <c r="B98" s="1910"/>
      <c r="C98" s="1668" t="s">
        <v>22</v>
      </c>
      <c r="D98" s="1663">
        <v>0</v>
      </c>
      <c r="E98" s="1663">
        <v>0</v>
      </c>
      <c r="F98" s="1663">
        <v>0</v>
      </c>
      <c r="G98" s="2519"/>
      <c r="H98" s="1663">
        <v>0</v>
      </c>
      <c r="I98" s="1663">
        <v>0</v>
      </c>
      <c r="J98" s="1901" t="s">
        <v>851</v>
      </c>
    </row>
    <row r="99" spans="1:10" ht="80.25" customHeight="1" x14ac:dyDescent="0.25">
      <c r="A99" s="2521"/>
      <c r="B99" s="1910"/>
      <c r="C99" s="1668" t="s">
        <v>19</v>
      </c>
      <c r="D99" s="1663">
        <v>0</v>
      </c>
      <c r="E99" s="1663">
        <v>0</v>
      </c>
      <c r="F99" s="1663">
        <v>0</v>
      </c>
      <c r="G99" s="2519"/>
      <c r="H99" s="1663">
        <v>0</v>
      </c>
      <c r="I99" s="1663">
        <v>0</v>
      </c>
      <c r="J99" s="1901"/>
    </row>
    <row r="100" spans="1:10" ht="98.25" customHeight="1" x14ac:dyDescent="0.25">
      <c r="A100" s="2521"/>
      <c r="B100" s="1910"/>
      <c r="C100" s="1668" t="s">
        <v>23</v>
      </c>
      <c r="D100" s="1663">
        <v>0</v>
      </c>
      <c r="E100" s="1663">
        <v>0</v>
      </c>
      <c r="F100" s="1663">
        <v>0</v>
      </c>
      <c r="G100" s="2520"/>
      <c r="H100" s="1663">
        <v>0</v>
      </c>
      <c r="I100" s="1663">
        <v>0</v>
      </c>
      <c r="J100" s="1901"/>
    </row>
    <row r="101" spans="1:10" ht="21.75" customHeight="1" x14ac:dyDescent="0.25">
      <c r="A101" s="2521"/>
      <c r="B101" s="1844" t="s">
        <v>305</v>
      </c>
      <c r="C101" s="850" t="s">
        <v>18</v>
      </c>
      <c r="D101" s="808">
        <f>D102+D103+D104</f>
        <v>0</v>
      </c>
      <c r="E101" s="808">
        <f t="shared" ref="E101:F101" si="12">E102+E103+E104</f>
        <v>0</v>
      </c>
      <c r="F101" s="808">
        <f t="shared" si="12"/>
        <v>0</v>
      </c>
      <c r="G101" s="2523"/>
      <c r="H101" s="808">
        <f>H102+H103+H104</f>
        <v>0</v>
      </c>
      <c r="I101" s="808">
        <f>I102+I103+I104</f>
        <v>0</v>
      </c>
      <c r="J101" s="2518"/>
    </row>
    <row r="102" spans="1:10" ht="57" customHeight="1" x14ac:dyDescent="0.25">
      <c r="A102" s="2521"/>
      <c r="B102" s="1844"/>
      <c r="C102" s="850" t="s">
        <v>22</v>
      </c>
      <c r="D102" s="808">
        <v>0</v>
      </c>
      <c r="E102" s="808">
        <v>0</v>
      </c>
      <c r="F102" s="808">
        <v>0</v>
      </c>
      <c r="G102" s="2549"/>
      <c r="H102" s="808">
        <v>0</v>
      </c>
      <c r="I102" s="808">
        <v>0</v>
      </c>
      <c r="J102" s="2519"/>
    </row>
    <row r="103" spans="1:10" ht="76.5" customHeight="1" x14ac:dyDescent="0.25">
      <c r="A103" s="2521"/>
      <c r="B103" s="1844"/>
      <c r="C103" s="850" t="s">
        <v>19</v>
      </c>
      <c r="D103" s="808">
        <v>0</v>
      </c>
      <c r="E103" s="808">
        <v>0</v>
      </c>
      <c r="F103" s="808">
        <v>0</v>
      </c>
      <c r="G103" s="2549"/>
      <c r="H103" s="808">
        <v>0</v>
      </c>
      <c r="I103" s="808">
        <v>0</v>
      </c>
      <c r="J103" s="2519"/>
    </row>
    <row r="104" spans="1:10" ht="96" customHeight="1" x14ac:dyDescent="0.25">
      <c r="A104" s="2521"/>
      <c r="B104" s="1844"/>
      <c r="C104" s="850" t="s">
        <v>23</v>
      </c>
      <c r="D104" s="808">
        <v>0</v>
      </c>
      <c r="E104" s="808">
        <v>0</v>
      </c>
      <c r="F104" s="808">
        <v>0</v>
      </c>
      <c r="G104" s="2524"/>
      <c r="H104" s="808">
        <v>0</v>
      </c>
      <c r="I104" s="808">
        <v>0</v>
      </c>
      <c r="J104" s="2520"/>
    </row>
    <row r="105" spans="1:10" ht="18" customHeight="1" x14ac:dyDescent="0.25">
      <c r="A105" s="2550"/>
      <c r="B105" s="2551" t="s">
        <v>86</v>
      </c>
      <c r="C105" s="850" t="s">
        <v>18</v>
      </c>
      <c r="D105" s="808">
        <f>D106+D107+D108</f>
        <v>265081.59999999998</v>
      </c>
      <c r="E105" s="808">
        <f>E106+E107+E108</f>
        <v>255336.40000000002</v>
      </c>
      <c r="F105" s="808">
        <f t="shared" si="2"/>
        <v>96.323698061276247</v>
      </c>
      <c r="G105" s="2512"/>
      <c r="H105" s="808">
        <f>H106+H107+H108</f>
        <v>255336.40000000002</v>
      </c>
      <c r="I105" s="808">
        <f t="shared" si="3"/>
        <v>96.323698061276247</v>
      </c>
      <c r="J105" s="2528"/>
    </row>
    <row r="106" spans="1:10" ht="56.25" customHeight="1" x14ac:dyDescent="0.25">
      <c r="A106" s="2550"/>
      <c r="B106" s="2551"/>
      <c r="C106" s="850" t="s">
        <v>22</v>
      </c>
      <c r="D106" s="808">
        <f>D87</f>
        <v>3019</v>
      </c>
      <c r="E106" s="808">
        <f>E87</f>
        <v>14.4</v>
      </c>
      <c r="F106" s="808">
        <f t="shared" si="2"/>
        <v>0.47697913216296783</v>
      </c>
      <c r="G106" s="2513"/>
      <c r="H106" s="808">
        <f>H87</f>
        <v>14.4</v>
      </c>
      <c r="I106" s="808">
        <f t="shared" si="3"/>
        <v>0.47697913216296783</v>
      </c>
      <c r="J106" s="2529"/>
    </row>
    <row r="107" spans="1:10" ht="78.75" customHeight="1" x14ac:dyDescent="0.25">
      <c r="A107" s="2550"/>
      <c r="B107" s="2551"/>
      <c r="C107" s="850" t="s">
        <v>19</v>
      </c>
      <c r="D107" s="808">
        <f>D42</f>
        <v>25324.799999999999</v>
      </c>
      <c r="E107" s="808">
        <f>E42</f>
        <v>20945.3</v>
      </c>
      <c r="F107" s="808">
        <f t="shared" si="2"/>
        <v>82.706674879959564</v>
      </c>
      <c r="G107" s="2513"/>
      <c r="H107" s="808">
        <f>H42</f>
        <v>20945.3</v>
      </c>
      <c r="I107" s="808">
        <f t="shared" si="3"/>
        <v>82.706674879959564</v>
      </c>
      <c r="J107" s="2529"/>
    </row>
    <row r="108" spans="1:10" ht="96.75" customHeight="1" x14ac:dyDescent="0.25">
      <c r="A108" s="2550"/>
      <c r="B108" s="2551"/>
      <c r="C108" s="850" t="s">
        <v>23</v>
      </c>
      <c r="D108" s="808">
        <f>D32+D43+D81+D91</f>
        <v>236737.8</v>
      </c>
      <c r="E108" s="808">
        <f>E32+E43+E81+E91</f>
        <v>234376.7</v>
      </c>
      <c r="F108" s="808">
        <f t="shared" si="2"/>
        <v>99.00265187899862</v>
      </c>
      <c r="G108" s="2514"/>
      <c r="H108" s="808">
        <f>H32+H43+H81+H91</f>
        <v>234376.7</v>
      </c>
      <c r="I108" s="808">
        <f t="shared" si="3"/>
        <v>99.00265187899862</v>
      </c>
      <c r="J108" s="2530"/>
    </row>
  </sheetData>
  <mergeCells count="69">
    <mergeCell ref="A88:J88"/>
    <mergeCell ref="A92:J92"/>
    <mergeCell ref="G101:G104"/>
    <mergeCell ref="G105:G108"/>
    <mergeCell ref="J105:J108"/>
    <mergeCell ref="A101:A104"/>
    <mergeCell ref="B101:B104"/>
    <mergeCell ref="A105:A108"/>
    <mergeCell ref="B105:B108"/>
    <mergeCell ref="J95:J96"/>
    <mergeCell ref="A26:A27"/>
    <mergeCell ref="F26:F27"/>
    <mergeCell ref="B26:B27"/>
    <mergeCell ref="C26:C27"/>
    <mergeCell ref="D26:D27"/>
    <mergeCell ref="E26:E27"/>
    <mergeCell ref="E12:E13"/>
    <mergeCell ref="H26:H27"/>
    <mergeCell ref="I26:I27"/>
    <mergeCell ref="J26:J27"/>
    <mergeCell ref="G26:G27"/>
    <mergeCell ref="B37:B39"/>
    <mergeCell ref="A34:A36"/>
    <mergeCell ref="B34:B36"/>
    <mergeCell ref="A2:J2"/>
    <mergeCell ref="A3:J3"/>
    <mergeCell ref="A4:J4"/>
    <mergeCell ref="A8:J8"/>
    <mergeCell ref="A12:A13"/>
    <mergeCell ref="B12:B13"/>
    <mergeCell ref="I12:I13"/>
    <mergeCell ref="J12:J13"/>
    <mergeCell ref="G12:G13"/>
    <mergeCell ref="F12:F13"/>
    <mergeCell ref="H12:H13"/>
    <mergeCell ref="C12:C13"/>
    <mergeCell ref="D12:D13"/>
    <mergeCell ref="J34:J36"/>
    <mergeCell ref="A33:J33"/>
    <mergeCell ref="A78:A81"/>
    <mergeCell ref="B78:B81"/>
    <mergeCell ref="A44:J44"/>
    <mergeCell ref="A74:A77"/>
    <mergeCell ref="B74:B77"/>
    <mergeCell ref="A41:A43"/>
    <mergeCell ref="B41:B43"/>
    <mergeCell ref="G37:G39"/>
    <mergeCell ref="J37:J39"/>
    <mergeCell ref="J74:J77"/>
    <mergeCell ref="G41:G43"/>
    <mergeCell ref="J41:J43"/>
    <mergeCell ref="A37:A39"/>
    <mergeCell ref="A70:A73"/>
    <mergeCell ref="B70:B73"/>
    <mergeCell ref="G70:G73"/>
    <mergeCell ref="J70:J73"/>
    <mergeCell ref="J101:J104"/>
    <mergeCell ref="A97:A100"/>
    <mergeCell ref="B97:B100"/>
    <mergeCell ref="J98:J100"/>
    <mergeCell ref="G97:G100"/>
    <mergeCell ref="A93:A94"/>
    <mergeCell ref="B93:B94"/>
    <mergeCell ref="G93:G94"/>
    <mergeCell ref="J93:J94"/>
    <mergeCell ref="A95:A96"/>
    <mergeCell ref="B95:B96"/>
    <mergeCell ref="G95:G96"/>
    <mergeCell ref="A82:J82"/>
  </mergeCells>
  <pageMargins left="0.78740157480314965" right="0.39370078740157483" top="0.78740157480314965" bottom="0.78740157480314965" header="0.51181102362204722" footer="0.39370078740157483"/>
  <pageSetup paperSize="9" scale="62" firstPageNumber="202" orientation="landscape" useFirstPageNumber="1" r:id="rId1"/>
  <headerFooter>
    <oddFooter>&amp;R&amp;"Times New Roman,обычный"&amp;14&amp;P</oddFooter>
  </headerFooter>
  <rowBreaks count="3" manualBreakCount="3">
    <brk id="13" max="16383" man="1"/>
    <brk id="73" max="16383" man="1"/>
    <brk id="100"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K24"/>
  <sheetViews>
    <sheetView topLeftCell="B1" zoomScale="70" zoomScaleNormal="70" workbookViewId="0">
      <selection activeCell="E24" sqref="E24"/>
    </sheetView>
  </sheetViews>
  <sheetFormatPr defaultRowHeight="15" x14ac:dyDescent="0.25"/>
  <cols>
    <col min="1" max="1" width="5.7109375" style="304" customWidth="1"/>
    <col min="2" max="2" width="77.7109375" style="304" customWidth="1"/>
    <col min="3" max="3" width="11.7109375" style="304" customWidth="1"/>
    <col min="4" max="6" width="15.7109375" style="304" customWidth="1"/>
    <col min="7" max="7" width="73.7109375" style="304" customWidth="1"/>
    <col min="8" max="8" width="9.140625" style="304"/>
    <col min="9" max="9" width="12.140625" style="304" bestFit="1" customWidth="1"/>
    <col min="10" max="251" width="9.140625" style="304"/>
    <col min="252" max="252" width="7.7109375" style="304" customWidth="1"/>
    <col min="253" max="253" width="37.7109375" style="304" customWidth="1"/>
    <col min="254" max="254" width="15.7109375" style="304" customWidth="1"/>
    <col min="255" max="255" width="11.7109375" style="304" customWidth="1"/>
    <col min="256" max="258" width="15.7109375" style="304" customWidth="1"/>
    <col min="259" max="259" width="30.7109375" style="304" customWidth="1"/>
    <col min="260" max="260" width="13.7109375" style="304" customWidth="1"/>
    <col min="261" max="261" width="21.7109375" style="304" customWidth="1"/>
    <col min="262" max="263" width="15.7109375" style="304" customWidth="1"/>
    <col min="264" max="264" width="9.140625" style="304"/>
    <col min="265" max="265" width="12.140625" style="304" bestFit="1" customWidth="1"/>
    <col min="266" max="507" width="9.140625" style="304"/>
    <col min="508" max="508" width="7.7109375" style="304" customWidth="1"/>
    <col min="509" max="509" width="37.7109375" style="304" customWidth="1"/>
    <col min="510" max="510" width="15.7109375" style="304" customWidth="1"/>
    <col min="511" max="511" width="11.7109375" style="304" customWidth="1"/>
    <col min="512" max="514" width="15.7109375" style="304" customWidth="1"/>
    <col min="515" max="515" width="30.7109375" style="304" customWidth="1"/>
    <col min="516" max="516" width="13.7109375" style="304" customWidth="1"/>
    <col min="517" max="517" width="21.7109375" style="304" customWidth="1"/>
    <col min="518" max="519" width="15.7109375" style="304" customWidth="1"/>
    <col min="520" max="520" width="9.140625" style="304"/>
    <col min="521" max="521" width="12.140625" style="304" bestFit="1" customWidth="1"/>
    <col min="522" max="763" width="9.140625" style="304"/>
    <col min="764" max="764" width="7.7109375" style="304" customWidth="1"/>
    <col min="765" max="765" width="37.7109375" style="304" customWidth="1"/>
    <col min="766" max="766" width="15.7109375" style="304" customWidth="1"/>
    <col min="767" max="767" width="11.7109375" style="304" customWidth="1"/>
    <col min="768" max="770" width="15.7109375" style="304" customWidth="1"/>
    <col min="771" max="771" width="30.7109375" style="304" customWidth="1"/>
    <col min="772" max="772" width="13.7109375" style="304" customWidth="1"/>
    <col min="773" max="773" width="21.7109375" style="304" customWidth="1"/>
    <col min="774" max="775" width="15.7109375" style="304" customWidth="1"/>
    <col min="776" max="776" width="9.140625" style="304"/>
    <col min="777" max="777" width="12.140625" style="304" bestFit="1" customWidth="1"/>
    <col min="778" max="1019" width="9.140625" style="304"/>
    <col min="1020" max="1020" width="7.7109375" style="304" customWidth="1"/>
    <col min="1021" max="1021" width="37.7109375" style="304" customWidth="1"/>
    <col min="1022" max="1022" width="15.7109375" style="304" customWidth="1"/>
    <col min="1023" max="1023" width="11.7109375" style="304" customWidth="1"/>
    <col min="1024" max="1026" width="15.7109375" style="304" customWidth="1"/>
    <col min="1027" max="1027" width="30.7109375" style="304" customWidth="1"/>
    <col min="1028" max="1028" width="13.7109375" style="304" customWidth="1"/>
    <col min="1029" max="1029" width="21.7109375" style="304" customWidth="1"/>
    <col min="1030" max="1031" width="15.7109375" style="304" customWidth="1"/>
    <col min="1032" max="1032" width="9.140625" style="304"/>
    <col min="1033" max="1033" width="12.140625" style="304" bestFit="1" customWidth="1"/>
    <col min="1034" max="1275" width="9.140625" style="304"/>
    <col min="1276" max="1276" width="7.7109375" style="304" customWidth="1"/>
    <col min="1277" max="1277" width="37.7109375" style="304" customWidth="1"/>
    <col min="1278" max="1278" width="15.7109375" style="304" customWidth="1"/>
    <col min="1279" max="1279" width="11.7109375" style="304" customWidth="1"/>
    <col min="1280" max="1282" width="15.7109375" style="304" customWidth="1"/>
    <col min="1283" max="1283" width="30.7109375" style="304" customWidth="1"/>
    <col min="1284" max="1284" width="13.7109375" style="304" customWidth="1"/>
    <col min="1285" max="1285" width="21.7109375" style="304" customWidth="1"/>
    <col min="1286" max="1287" width="15.7109375" style="304" customWidth="1"/>
    <col min="1288" max="1288" width="9.140625" style="304"/>
    <col min="1289" max="1289" width="12.140625" style="304" bestFit="1" customWidth="1"/>
    <col min="1290" max="1531" width="9.140625" style="304"/>
    <col min="1532" max="1532" width="7.7109375" style="304" customWidth="1"/>
    <col min="1533" max="1533" width="37.7109375" style="304" customWidth="1"/>
    <col min="1534" max="1534" width="15.7109375" style="304" customWidth="1"/>
    <col min="1535" max="1535" width="11.7109375" style="304" customWidth="1"/>
    <col min="1536" max="1538" width="15.7109375" style="304" customWidth="1"/>
    <col min="1539" max="1539" width="30.7109375" style="304" customWidth="1"/>
    <col min="1540" max="1540" width="13.7109375" style="304" customWidth="1"/>
    <col min="1541" max="1541" width="21.7109375" style="304" customWidth="1"/>
    <col min="1542" max="1543" width="15.7109375" style="304" customWidth="1"/>
    <col min="1544" max="1544" width="9.140625" style="304"/>
    <col min="1545" max="1545" width="12.140625" style="304" bestFit="1" customWidth="1"/>
    <col min="1546" max="1787" width="9.140625" style="304"/>
    <col min="1788" max="1788" width="7.7109375" style="304" customWidth="1"/>
    <col min="1789" max="1789" width="37.7109375" style="304" customWidth="1"/>
    <col min="1790" max="1790" width="15.7109375" style="304" customWidth="1"/>
    <col min="1791" max="1791" width="11.7109375" style="304" customWidth="1"/>
    <col min="1792" max="1794" width="15.7109375" style="304" customWidth="1"/>
    <col min="1795" max="1795" width="30.7109375" style="304" customWidth="1"/>
    <col min="1796" max="1796" width="13.7109375" style="304" customWidth="1"/>
    <col min="1797" max="1797" width="21.7109375" style="304" customWidth="1"/>
    <col min="1798" max="1799" width="15.7109375" style="304" customWidth="1"/>
    <col min="1800" max="1800" width="9.140625" style="304"/>
    <col min="1801" max="1801" width="12.140625" style="304" bestFit="1" customWidth="1"/>
    <col min="1802" max="2043" width="9.140625" style="304"/>
    <col min="2044" max="2044" width="7.7109375" style="304" customWidth="1"/>
    <col min="2045" max="2045" width="37.7109375" style="304" customWidth="1"/>
    <col min="2046" max="2046" width="15.7109375" style="304" customWidth="1"/>
    <col min="2047" max="2047" width="11.7109375" style="304" customWidth="1"/>
    <col min="2048" max="2050" width="15.7109375" style="304" customWidth="1"/>
    <col min="2051" max="2051" width="30.7109375" style="304" customWidth="1"/>
    <col min="2052" max="2052" width="13.7109375" style="304" customWidth="1"/>
    <col min="2053" max="2053" width="21.7109375" style="304" customWidth="1"/>
    <col min="2054" max="2055" width="15.7109375" style="304" customWidth="1"/>
    <col min="2056" max="2056" width="9.140625" style="304"/>
    <col min="2057" max="2057" width="12.140625" style="304" bestFit="1" customWidth="1"/>
    <col min="2058" max="2299" width="9.140625" style="304"/>
    <col min="2300" max="2300" width="7.7109375" style="304" customWidth="1"/>
    <col min="2301" max="2301" width="37.7109375" style="304" customWidth="1"/>
    <col min="2302" max="2302" width="15.7109375" style="304" customWidth="1"/>
    <col min="2303" max="2303" width="11.7109375" style="304" customWidth="1"/>
    <col min="2304" max="2306" width="15.7109375" style="304" customWidth="1"/>
    <col min="2307" max="2307" width="30.7109375" style="304" customWidth="1"/>
    <col min="2308" max="2308" width="13.7109375" style="304" customWidth="1"/>
    <col min="2309" max="2309" width="21.7109375" style="304" customWidth="1"/>
    <col min="2310" max="2311" width="15.7109375" style="304" customWidth="1"/>
    <col min="2312" max="2312" width="9.140625" style="304"/>
    <col min="2313" max="2313" width="12.140625" style="304" bestFit="1" customWidth="1"/>
    <col min="2314" max="2555" width="9.140625" style="304"/>
    <col min="2556" max="2556" width="7.7109375" style="304" customWidth="1"/>
    <col min="2557" max="2557" width="37.7109375" style="304" customWidth="1"/>
    <col min="2558" max="2558" width="15.7109375" style="304" customWidth="1"/>
    <col min="2559" max="2559" width="11.7109375" style="304" customWidth="1"/>
    <col min="2560" max="2562" width="15.7109375" style="304" customWidth="1"/>
    <col min="2563" max="2563" width="30.7109375" style="304" customWidth="1"/>
    <col min="2564" max="2564" width="13.7109375" style="304" customWidth="1"/>
    <col min="2565" max="2565" width="21.7109375" style="304" customWidth="1"/>
    <col min="2566" max="2567" width="15.7109375" style="304" customWidth="1"/>
    <col min="2568" max="2568" width="9.140625" style="304"/>
    <col min="2569" max="2569" width="12.140625" style="304" bestFit="1" customWidth="1"/>
    <col min="2570" max="2811" width="9.140625" style="304"/>
    <col min="2812" max="2812" width="7.7109375" style="304" customWidth="1"/>
    <col min="2813" max="2813" width="37.7109375" style="304" customWidth="1"/>
    <col min="2814" max="2814" width="15.7109375" style="304" customWidth="1"/>
    <col min="2815" max="2815" width="11.7109375" style="304" customWidth="1"/>
    <col min="2816" max="2818" width="15.7109375" style="304" customWidth="1"/>
    <col min="2819" max="2819" width="30.7109375" style="304" customWidth="1"/>
    <col min="2820" max="2820" width="13.7109375" style="304" customWidth="1"/>
    <col min="2821" max="2821" width="21.7109375" style="304" customWidth="1"/>
    <col min="2822" max="2823" width="15.7109375" style="304" customWidth="1"/>
    <col min="2824" max="2824" width="9.140625" style="304"/>
    <col min="2825" max="2825" width="12.140625" style="304" bestFit="1" customWidth="1"/>
    <col min="2826" max="3067" width="9.140625" style="304"/>
    <col min="3068" max="3068" width="7.7109375" style="304" customWidth="1"/>
    <col min="3069" max="3069" width="37.7109375" style="304" customWidth="1"/>
    <col min="3070" max="3070" width="15.7109375" style="304" customWidth="1"/>
    <col min="3071" max="3071" width="11.7109375" style="304" customWidth="1"/>
    <col min="3072" max="3074" width="15.7109375" style="304" customWidth="1"/>
    <col min="3075" max="3075" width="30.7109375" style="304" customWidth="1"/>
    <col min="3076" max="3076" width="13.7109375" style="304" customWidth="1"/>
    <col min="3077" max="3077" width="21.7109375" style="304" customWidth="1"/>
    <col min="3078" max="3079" width="15.7109375" style="304" customWidth="1"/>
    <col min="3080" max="3080" width="9.140625" style="304"/>
    <col min="3081" max="3081" width="12.140625" style="304" bestFit="1" customWidth="1"/>
    <col min="3082" max="3323" width="9.140625" style="304"/>
    <col min="3324" max="3324" width="7.7109375" style="304" customWidth="1"/>
    <col min="3325" max="3325" width="37.7109375" style="304" customWidth="1"/>
    <col min="3326" max="3326" width="15.7109375" style="304" customWidth="1"/>
    <col min="3327" max="3327" width="11.7109375" style="304" customWidth="1"/>
    <col min="3328" max="3330" width="15.7109375" style="304" customWidth="1"/>
    <col min="3331" max="3331" width="30.7109375" style="304" customWidth="1"/>
    <col min="3332" max="3332" width="13.7109375" style="304" customWidth="1"/>
    <col min="3333" max="3333" width="21.7109375" style="304" customWidth="1"/>
    <col min="3334" max="3335" width="15.7109375" style="304" customWidth="1"/>
    <col min="3336" max="3336" width="9.140625" style="304"/>
    <col min="3337" max="3337" width="12.140625" style="304" bestFit="1" customWidth="1"/>
    <col min="3338" max="3579" width="9.140625" style="304"/>
    <col min="3580" max="3580" width="7.7109375" style="304" customWidth="1"/>
    <col min="3581" max="3581" width="37.7109375" style="304" customWidth="1"/>
    <col min="3582" max="3582" width="15.7109375" style="304" customWidth="1"/>
    <col min="3583" max="3583" width="11.7109375" style="304" customWidth="1"/>
    <col min="3584" max="3586" width="15.7109375" style="304" customWidth="1"/>
    <col min="3587" max="3587" width="30.7109375" style="304" customWidth="1"/>
    <col min="3588" max="3588" width="13.7109375" style="304" customWidth="1"/>
    <col min="3589" max="3589" width="21.7109375" style="304" customWidth="1"/>
    <col min="3590" max="3591" width="15.7109375" style="304" customWidth="1"/>
    <col min="3592" max="3592" width="9.140625" style="304"/>
    <col min="3593" max="3593" width="12.140625" style="304" bestFit="1" customWidth="1"/>
    <col min="3594" max="3835" width="9.140625" style="304"/>
    <col min="3836" max="3836" width="7.7109375" style="304" customWidth="1"/>
    <col min="3837" max="3837" width="37.7109375" style="304" customWidth="1"/>
    <col min="3838" max="3838" width="15.7109375" style="304" customWidth="1"/>
    <col min="3839" max="3839" width="11.7109375" style="304" customWidth="1"/>
    <col min="3840" max="3842" width="15.7109375" style="304" customWidth="1"/>
    <col min="3843" max="3843" width="30.7109375" style="304" customWidth="1"/>
    <col min="3844" max="3844" width="13.7109375" style="304" customWidth="1"/>
    <col min="3845" max="3845" width="21.7109375" style="304" customWidth="1"/>
    <col min="3846" max="3847" width="15.7109375" style="304" customWidth="1"/>
    <col min="3848" max="3848" width="9.140625" style="304"/>
    <col min="3849" max="3849" width="12.140625" style="304" bestFit="1" customWidth="1"/>
    <col min="3850" max="4091" width="9.140625" style="304"/>
    <col min="4092" max="4092" width="7.7109375" style="304" customWidth="1"/>
    <col min="4093" max="4093" width="37.7109375" style="304" customWidth="1"/>
    <col min="4094" max="4094" width="15.7109375" style="304" customWidth="1"/>
    <col min="4095" max="4095" width="11.7109375" style="304" customWidth="1"/>
    <col min="4096" max="4098" width="15.7109375" style="304" customWidth="1"/>
    <col min="4099" max="4099" width="30.7109375" style="304" customWidth="1"/>
    <col min="4100" max="4100" width="13.7109375" style="304" customWidth="1"/>
    <col min="4101" max="4101" width="21.7109375" style="304" customWidth="1"/>
    <col min="4102" max="4103" width="15.7109375" style="304" customWidth="1"/>
    <col min="4104" max="4104" width="9.140625" style="304"/>
    <col min="4105" max="4105" width="12.140625" style="304" bestFit="1" customWidth="1"/>
    <col min="4106" max="4347" width="9.140625" style="304"/>
    <col min="4348" max="4348" width="7.7109375" style="304" customWidth="1"/>
    <col min="4349" max="4349" width="37.7109375" style="304" customWidth="1"/>
    <col min="4350" max="4350" width="15.7109375" style="304" customWidth="1"/>
    <col min="4351" max="4351" width="11.7109375" style="304" customWidth="1"/>
    <col min="4352" max="4354" width="15.7109375" style="304" customWidth="1"/>
    <col min="4355" max="4355" width="30.7109375" style="304" customWidth="1"/>
    <col min="4356" max="4356" width="13.7109375" style="304" customWidth="1"/>
    <col min="4357" max="4357" width="21.7109375" style="304" customWidth="1"/>
    <col min="4358" max="4359" width="15.7109375" style="304" customWidth="1"/>
    <col min="4360" max="4360" width="9.140625" style="304"/>
    <col min="4361" max="4361" width="12.140625" style="304" bestFit="1" customWidth="1"/>
    <col min="4362" max="4603" width="9.140625" style="304"/>
    <col min="4604" max="4604" width="7.7109375" style="304" customWidth="1"/>
    <col min="4605" max="4605" width="37.7109375" style="304" customWidth="1"/>
    <col min="4606" max="4606" width="15.7109375" style="304" customWidth="1"/>
    <col min="4607" max="4607" width="11.7109375" style="304" customWidth="1"/>
    <col min="4608" max="4610" width="15.7109375" style="304" customWidth="1"/>
    <col min="4611" max="4611" width="30.7109375" style="304" customWidth="1"/>
    <col min="4612" max="4612" width="13.7109375" style="304" customWidth="1"/>
    <col min="4613" max="4613" width="21.7109375" style="304" customWidth="1"/>
    <col min="4614" max="4615" width="15.7109375" style="304" customWidth="1"/>
    <col min="4616" max="4616" width="9.140625" style="304"/>
    <col min="4617" max="4617" width="12.140625" style="304" bestFit="1" customWidth="1"/>
    <col min="4618" max="4859" width="9.140625" style="304"/>
    <col min="4860" max="4860" width="7.7109375" style="304" customWidth="1"/>
    <col min="4861" max="4861" width="37.7109375" style="304" customWidth="1"/>
    <col min="4862" max="4862" width="15.7109375" style="304" customWidth="1"/>
    <col min="4863" max="4863" width="11.7109375" style="304" customWidth="1"/>
    <col min="4864" max="4866" width="15.7109375" style="304" customWidth="1"/>
    <col min="4867" max="4867" width="30.7109375" style="304" customWidth="1"/>
    <col min="4868" max="4868" width="13.7109375" style="304" customWidth="1"/>
    <col min="4869" max="4869" width="21.7109375" style="304" customWidth="1"/>
    <col min="4870" max="4871" width="15.7109375" style="304" customWidth="1"/>
    <col min="4872" max="4872" width="9.140625" style="304"/>
    <col min="4873" max="4873" width="12.140625" style="304" bestFit="1" customWidth="1"/>
    <col min="4874" max="5115" width="9.140625" style="304"/>
    <col min="5116" max="5116" width="7.7109375" style="304" customWidth="1"/>
    <col min="5117" max="5117" width="37.7109375" style="304" customWidth="1"/>
    <col min="5118" max="5118" width="15.7109375" style="304" customWidth="1"/>
    <col min="5119" max="5119" width="11.7109375" style="304" customWidth="1"/>
    <col min="5120" max="5122" width="15.7109375" style="304" customWidth="1"/>
    <col min="5123" max="5123" width="30.7109375" style="304" customWidth="1"/>
    <col min="5124" max="5124" width="13.7109375" style="304" customWidth="1"/>
    <col min="5125" max="5125" width="21.7109375" style="304" customWidth="1"/>
    <col min="5126" max="5127" width="15.7109375" style="304" customWidth="1"/>
    <col min="5128" max="5128" width="9.140625" style="304"/>
    <col min="5129" max="5129" width="12.140625" style="304" bestFit="1" customWidth="1"/>
    <col min="5130" max="5371" width="9.140625" style="304"/>
    <col min="5372" max="5372" width="7.7109375" style="304" customWidth="1"/>
    <col min="5373" max="5373" width="37.7109375" style="304" customWidth="1"/>
    <col min="5374" max="5374" width="15.7109375" style="304" customWidth="1"/>
    <col min="5375" max="5375" width="11.7109375" style="304" customWidth="1"/>
    <col min="5376" max="5378" width="15.7109375" style="304" customWidth="1"/>
    <col min="5379" max="5379" width="30.7109375" style="304" customWidth="1"/>
    <col min="5380" max="5380" width="13.7109375" style="304" customWidth="1"/>
    <col min="5381" max="5381" width="21.7109375" style="304" customWidth="1"/>
    <col min="5382" max="5383" width="15.7109375" style="304" customWidth="1"/>
    <col min="5384" max="5384" width="9.140625" style="304"/>
    <col min="5385" max="5385" width="12.140625" style="304" bestFit="1" customWidth="1"/>
    <col min="5386" max="5627" width="9.140625" style="304"/>
    <col min="5628" max="5628" width="7.7109375" style="304" customWidth="1"/>
    <col min="5629" max="5629" width="37.7109375" style="304" customWidth="1"/>
    <col min="5630" max="5630" width="15.7109375" style="304" customWidth="1"/>
    <col min="5631" max="5631" width="11.7109375" style="304" customWidth="1"/>
    <col min="5632" max="5634" width="15.7109375" style="304" customWidth="1"/>
    <col min="5635" max="5635" width="30.7109375" style="304" customWidth="1"/>
    <col min="5636" max="5636" width="13.7109375" style="304" customWidth="1"/>
    <col min="5637" max="5637" width="21.7109375" style="304" customWidth="1"/>
    <col min="5638" max="5639" width="15.7109375" style="304" customWidth="1"/>
    <col min="5640" max="5640" width="9.140625" style="304"/>
    <col min="5641" max="5641" width="12.140625" style="304" bestFit="1" customWidth="1"/>
    <col min="5642" max="5883" width="9.140625" style="304"/>
    <col min="5884" max="5884" width="7.7109375" style="304" customWidth="1"/>
    <col min="5885" max="5885" width="37.7109375" style="304" customWidth="1"/>
    <col min="5886" max="5886" width="15.7109375" style="304" customWidth="1"/>
    <col min="5887" max="5887" width="11.7109375" style="304" customWidth="1"/>
    <col min="5888" max="5890" width="15.7109375" style="304" customWidth="1"/>
    <col min="5891" max="5891" width="30.7109375" style="304" customWidth="1"/>
    <col min="5892" max="5892" width="13.7109375" style="304" customWidth="1"/>
    <col min="5893" max="5893" width="21.7109375" style="304" customWidth="1"/>
    <col min="5894" max="5895" width="15.7109375" style="304" customWidth="1"/>
    <col min="5896" max="5896" width="9.140625" style="304"/>
    <col min="5897" max="5897" width="12.140625" style="304" bestFit="1" customWidth="1"/>
    <col min="5898" max="6139" width="9.140625" style="304"/>
    <col min="6140" max="6140" width="7.7109375" style="304" customWidth="1"/>
    <col min="6141" max="6141" width="37.7109375" style="304" customWidth="1"/>
    <col min="6142" max="6142" width="15.7109375" style="304" customWidth="1"/>
    <col min="6143" max="6143" width="11.7109375" style="304" customWidth="1"/>
    <col min="6144" max="6146" width="15.7109375" style="304" customWidth="1"/>
    <col min="6147" max="6147" width="30.7109375" style="304" customWidth="1"/>
    <col min="6148" max="6148" width="13.7109375" style="304" customWidth="1"/>
    <col min="6149" max="6149" width="21.7109375" style="304" customWidth="1"/>
    <col min="6150" max="6151" width="15.7109375" style="304" customWidth="1"/>
    <col min="6152" max="6152" width="9.140625" style="304"/>
    <col min="6153" max="6153" width="12.140625" style="304" bestFit="1" customWidth="1"/>
    <col min="6154" max="6395" width="9.140625" style="304"/>
    <col min="6396" max="6396" width="7.7109375" style="304" customWidth="1"/>
    <col min="6397" max="6397" width="37.7109375" style="304" customWidth="1"/>
    <col min="6398" max="6398" width="15.7109375" style="304" customWidth="1"/>
    <col min="6399" max="6399" width="11.7109375" style="304" customWidth="1"/>
    <col min="6400" max="6402" width="15.7109375" style="304" customWidth="1"/>
    <col min="6403" max="6403" width="30.7109375" style="304" customWidth="1"/>
    <col min="6404" max="6404" width="13.7109375" style="304" customWidth="1"/>
    <col min="6405" max="6405" width="21.7109375" style="304" customWidth="1"/>
    <col min="6406" max="6407" width="15.7109375" style="304" customWidth="1"/>
    <col min="6408" max="6408" width="9.140625" style="304"/>
    <col min="6409" max="6409" width="12.140625" style="304" bestFit="1" customWidth="1"/>
    <col min="6410" max="6651" width="9.140625" style="304"/>
    <col min="6652" max="6652" width="7.7109375" style="304" customWidth="1"/>
    <col min="6653" max="6653" width="37.7109375" style="304" customWidth="1"/>
    <col min="6654" max="6654" width="15.7109375" style="304" customWidth="1"/>
    <col min="6655" max="6655" width="11.7109375" style="304" customWidth="1"/>
    <col min="6656" max="6658" width="15.7109375" style="304" customWidth="1"/>
    <col min="6659" max="6659" width="30.7109375" style="304" customWidth="1"/>
    <col min="6660" max="6660" width="13.7109375" style="304" customWidth="1"/>
    <col min="6661" max="6661" width="21.7109375" style="304" customWidth="1"/>
    <col min="6662" max="6663" width="15.7109375" style="304" customWidth="1"/>
    <col min="6664" max="6664" width="9.140625" style="304"/>
    <col min="6665" max="6665" width="12.140625" style="304" bestFit="1" customWidth="1"/>
    <col min="6666" max="6907" width="9.140625" style="304"/>
    <col min="6908" max="6908" width="7.7109375" style="304" customWidth="1"/>
    <col min="6909" max="6909" width="37.7109375" style="304" customWidth="1"/>
    <col min="6910" max="6910" width="15.7109375" style="304" customWidth="1"/>
    <col min="6911" max="6911" width="11.7109375" style="304" customWidth="1"/>
    <col min="6912" max="6914" width="15.7109375" style="304" customWidth="1"/>
    <col min="6915" max="6915" width="30.7109375" style="304" customWidth="1"/>
    <col min="6916" max="6916" width="13.7109375" style="304" customWidth="1"/>
    <col min="6917" max="6917" width="21.7109375" style="304" customWidth="1"/>
    <col min="6918" max="6919" width="15.7109375" style="304" customWidth="1"/>
    <col min="6920" max="6920" width="9.140625" style="304"/>
    <col min="6921" max="6921" width="12.140625" style="304" bestFit="1" customWidth="1"/>
    <col min="6922" max="7163" width="9.140625" style="304"/>
    <col min="7164" max="7164" width="7.7109375" style="304" customWidth="1"/>
    <col min="7165" max="7165" width="37.7109375" style="304" customWidth="1"/>
    <col min="7166" max="7166" width="15.7109375" style="304" customWidth="1"/>
    <col min="7167" max="7167" width="11.7109375" style="304" customWidth="1"/>
    <col min="7168" max="7170" width="15.7109375" style="304" customWidth="1"/>
    <col min="7171" max="7171" width="30.7109375" style="304" customWidth="1"/>
    <col min="7172" max="7172" width="13.7109375" style="304" customWidth="1"/>
    <col min="7173" max="7173" width="21.7109375" style="304" customWidth="1"/>
    <col min="7174" max="7175" width="15.7109375" style="304" customWidth="1"/>
    <col min="7176" max="7176" width="9.140625" style="304"/>
    <col min="7177" max="7177" width="12.140625" style="304" bestFit="1" customWidth="1"/>
    <col min="7178" max="7419" width="9.140625" style="304"/>
    <col min="7420" max="7420" width="7.7109375" style="304" customWidth="1"/>
    <col min="7421" max="7421" width="37.7109375" style="304" customWidth="1"/>
    <col min="7422" max="7422" width="15.7109375" style="304" customWidth="1"/>
    <col min="7423" max="7423" width="11.7109375" style="304" customWidth="1"/>
    <col min="7424" max="7426" width="15.7109375" style="304" customWidth="1"/>
    <col min="7427" max="7427" width="30.7109375" style="304" customWidth="1"/>
    <col min="7428" max="7428" width="13.7109375" style="304" customWidth="1"/>
    <col min="7429" max="7429" width="21.7109375" style="304" customWidth="1"/>
    <col min="7430" max="7431" width="15.7109375" style="304" customWidth="1"/>
    <col min="7432" max="7432" width="9.140625" style="304"/>
    <col min="7433" max="7433" width="12.140625" style="304" bestFit="1" customWidth="1"/>
    <col min="7434" max="7675" width="9.140625" style="304"/>
    <col min="7676" max="7676" width="7.7109375" style="304" customWidth="1"/>
    <col min="7677" max="7677" width="37.7109375" style="304" customWidth="1"/>
    <col min="7678" max="7678" width="15.7109375" style="304" customWidth="1"/>
    <col min="7679" max="7679" width="11.7109375" style="304" customWidth="1"/>
    <col min="7680" max="7682" width="15.7109375" style="304" customWidth="1"/>
    <col min="7683" max="7683" width="30.7109375" style="304" customWidth="1"/>
    <col min="7684" max="7684" width="13.7109375" style="304" customWidth="1"/>
    <col min="7685" max="7685" width="21.7109375" style="304" customWidth="1"/>
    <col min="7686" max="7687" width="15.7109375" style="304" customWidth="1"/>
    <col min="7688" max="7688" width="9.140625" style="304"/>
    <col min="7689" max="7689" width="12.140625" style="304" bestFit="1" customWidth="1"/>
    <col min="7690" max="7931" width="9.140625" style="304"/>
    <col min="7932" max="7932" width="7.7109375" style="304" customWidth="1"/>
    <col min="7933" max="7933" width="37.7109375" style="304" customWidth="1"/>
    <col min="7934" max="7934" width="15.7109375" style="304" customWidth="1"/>
    <col min="7935" max="7935" width="11.7109375" style="304" customWidth="1"/>
    <col min="7936" max="7938" width="15.7109375" style="304" customWidth="1"/>
    <col min="7939" max="7939" width="30.7109375" style="304" customWidth="1"/>
    <col min="7940" max="7940" width="13.7109375" style="304" customWidth="1"/>
    <col min="7941" max="7941" width="21.7109375" style="304" customWidth="1"/>
    <col min="7942" max="7943" width="15.7109375" style="304" customWidth="1"/>
    <col min="7944" max="7944" width="9.140625" style="304"/>
    <col min="7945" max="7945" width="12.140625" style="304" bestFit="1" customWidth="1"/>
    <col min="7946" max="8187" width="9.140625" style="304"/>
    <col min="8188" max="8188" width="7.7109375" style="304" customWidth="1"/>
    <col min="8189" max="8189" width="37.7109375" style="304" customWidth="1"/>
    <col min="8190" max="8190" width="15.7109375" style="304" customWidth="1"/>
    <col min="8191" max="8191" width="11.7109375" style="304" customWidth="1"/>
    <col min="8192" max="8194" width="15.7109375" style="304" customWidth="1"/>
    <col min="8195" max="8195" width="30.7109375" style="304" customWidth="1"/>
    <col min="8196" max="8196" width="13.7109375" style="304" customWidth="1"/>
    <col min="8197" max="8197" width="21.7109375" style="304" customWidth="1"/>
    <col min="8198" max="8199" width="15.7109375" style="304" customWidth="1"/>
    <col min="8200" max="8200" width="9.140625" style="304"/>
    <col min="8201" max="8201" width="12.140625" style="304" bestFit="1" customWidth="1"/>
    <col min="8202" max="8443" width="9.140625" style="304"/>
    <col min="8444" max="8444" width="7.7109375" style="304" customWidth="1"/>
    <col min="8445" max="8445" width="37.7109375" style="304" customWidth="1"/>
    <col min="8446" max="8446" width="15.7109375" style="304" customWidth="1"/>
    <col min="8447" max="8447" width="11.7109375" style="304" customWidth="1"/>
    <col min="8448" max="8450" width="15.7109375" style="304" customWidth="1"/>
    <col min="8451" max="8451" width="30.7109375" style="304" customWidth="1"/>
    <col min="8452" max="8452" width="13.7109375" style="304" customWidth="1"/>
    <col min="8453" max="8453" width="21.7109375" style="304" customWidth="1"/>
    <col min="8454" max="8455" width="15.7109375" style="304" customWidth="1"/>
    <col min="8456" max="8456" width="9.140625" style="304"/>
    <col min="8457" max="8457" width="12.140625" style="304" bestFit="1" customWidth="1"/>
    <col min="8458" max="8699" width="9.140625" style="304"/>
    <col min="8700" max="8700" width="7.7109375" style="304" customWidth="1"/>
    <col min="8701" max="8701" width="37.7109375" style="304" customWidth="1"/>
    <col min="8702" max="8702" width="15.7109375" style="304" customWidth="1"/>
    <col min="8703" max="8703" width="11.7109375" style="304" customWidth="1"/>
    <col min="8704" max="8706" width="15.7109375" style="304" customWidth="1"/>
    <col min="8707" max="8707" width="30.7109375" style="304" customWidth="1"/>
    <col min="8708" max="8708" width="13.7109375" style="304" customWidth="1"/>
    <col min="8709" max="8709" width="21.7109375" style="304" customWidth="1"/>
    <col min="8710" max="8711" width="15.7109375" style="304" customWidth="1"/>
    <col min="8712" max="8712" width="9.140625" style="304"/>
    <col min="8713" max="8713" width="12.140625" style="304" bestFit="1" customWidth="1"/>
    <col min="8714" max="8955" width="9.140625" style="304"/>
    <col min="8956" max="8956" width="7.7109375" style="304" customWidth="1"/>
    <col min="8957" max="8957" width="37.7109375" style="304" customWidth="1"/>
    <col min="8958" max="8958" width="15.7109375" style="304" customWidth="1"/>
    <col min="8959" max="8959" width="11.7109375" style="304" customWidth="1"/>
    <col min="8960" max="8962" width="15.7109375" style="304" customWidth="1"/>
    <col min="8963" max="8963" width="30.7109375" style="304" customWidth="1"/>
    <col min="8964" max="8964" width="13.7109375" style="304" customWidth="1"/>
    <col min="8965" max="8965" width="21.7109375" style="304" customWidth="1"/>
    <col min="8966" max="8967" width="15.7109375" style="304" customWidth="1"/>
    <col min="8968" max="8968" width="9.140625" style="304"/>
    <col min="8969" max="8969" width="12.140625" style="304" bestFit="1" customWidth="1"/>
    <col min="8970" max="9211" width="9.140625" style="304"/>
    <col min="9212" max="9212" width="7.7109375" style="304" customWidth="1"/>
    <col min="9213" max="9213" width="37.7109375" style="304" customWidth="1"/>
    <col min="9214" max="9214" width="15.7109375" style="304" customWidth="1"/>
    <col min="9215" max="9215" width="11.7109375" style="304" customWidth="1"/>
    <col min="9216" max="9218" width="15.7109375" style="304" customWidth="1"/>
    <col min="9219" max="9219" width="30.7109375" style="304" customWidth="1"/>
    <col min="9220" max="9220" width="13.7109375" style="304" customWidth="1"/>
    <col min="9221" max="9221" width="21.7109375" style="304" customWidth="1"/>
    <col min="9222" max="9223" width="15.7109375" style="304" customWidth="1"/>
    <col min="9224" max="9224" width="9.140625" style="304"/>
    <col min="9225" max="9225" width="12.140625" style="304" bestFit="1" customWidth="1"/>
    <col min="9226" max="9467" width="9.140625" style="304"/>
    <col min="9468" max="9468" width="7.7109375" style="304" customWidth="1"/>
    <col min="9469" max="9469" width="37.7109375" style="304" customWidth="1"/>
    <col min="9470" max="9470" width="15.7109375" style="304" customWidth="1"/>
    <col min="9471" max="9471" width="11.7109375" style="304" customWidth="1"/>
    <col min="9472" max="9474" width="15.7109375" style="304" customWidth="1"/>
    <col min="9475" max="9475" width="30.7109375" style="304" customWidth="1"/>
    <col min="9476" max="9476" width="13.7109375" style="304" customWidth="1"/>
    <col min="9477" max="9477" width="21.7109375" style="304" customWidth="1"/>
    <col min="9478" max="9479" width="15.7109375" style="304" customWidth="1"/>
    <col min="9480" max="9480" width="9.140625" style="304"/>
    <col min="9481" max="9481" width="12.140625" style="304" bestFit="1" customWidth="1"/>
    <col min="9482" max="9723" width="9.140625" style="304"/>
    <col min="9724" max="9724" width="7.7109375" style="304" customWidth="1"/>
    <col min="9725" max="9725" width="37.7109375" style="304" customWidth="1"/>
    <col min="9726" max="9726" width="15.7109375" style="304" customWidth="1"/>
    <col min="9727" max="9727" width="11.7109375" style="304" customWidth="1"/>
    <col min="9728" max="9730" width="15.7109375" style="304" customWidth="1"/>
    <col min="9731" max="9731" width="30.7109375" style="304" customWidth="1"/>
    <col min="9732" max="9732" width="13.7109375" style="304" customWidth="1"/>
    <col min="9733" max="9733" width="21.7109375" style="304" customWidth="1"/>
    <col min="9734" max="9735" width="15.7109375" style="304" customWidth="1"/>
    <col min="9736" max="9736" width="9.140625" style="304"/>
    <col min="9737" max="9737" width="12.140625" style="304" bestFit="1" customWidth="1"/>
    <col min="9738" max="9979" width="9.140625" style="304"/>
    <col min="9980" max="9980" width="7.7109375" style="304" customWidth="1"/>
    <col min="9981" max="9981" width="37.7109375" style="304" customWidth="1"/>
    <col min="9982" max="9982" width="15.7109375" style="304" customWidth="1"/>
    <col min="9983" max="9983" width="11.7109375" style="304" customWidth="1"/>
    <col min="9984" max="9986" width="15.7109375" style="304" customWidth="1"/>
    <col min="9987" max="9987" width="30.7109375" style="304" customWidth="1"/>
    <col min="9988" max="9988" width="13.7109375" style="304" customWidth="1"/>
    <col min="9989" max="9989" width="21.7109375" style="304" customWidth="1"/>
    <col min="9990" max="9991" width="15.7109375" style="304" customWidth="1"/>
    <col min="9992" max="9992" width="9.140625" style="304"/>
    <col min="9993" max="9993" width="12.140625" style="304" bestFit="1" customWidth="1"/>
    <col min="9994" max="10235" width="9.140625" style="304"/>
    <col min="10236" max="10236" width="7.7109375" style="304" customWidth="1"/>
    <col min="10237" max="10237" width="37.7109375" style="304" customWidth="1"/>
    <col min="10238" max="10238" width="15.7109375" style="304" customWidth="1"/>
    <col min="10239" max="10239" width="11.7109375" style="304" customWidth="1"/>
    <col min="10240" max="10242" width="15.7109375" style="304" customWidth="1"/>
    <col min="10243" max="10243" width="30.7109375" style="304" customWidth="1"/>
    <col min="10244" max="10244" width="13.7109375" style="304" customWidth="1"/>
    <col min="10245" max="10245" width="21.7109375" style="304" customWidth="1"/>
    <col min="10246" max="10247" width="15.7109375" style="304" customWidth="1"/>
    <col min="10248" max="10248" width="9.140625" style="304"/>
    <col min="10249" max="10249" width="12.140625" style="304" bestFit="1" customWidth="1"/>
    <col min="10250" max="10491" width="9.140625" style="304"/>
    <col min="10492" max="10492" width="7.7109375" style="304" customWidth="1"/>
    <col min="10493" max="10493" width="37.7109375" style="304" customWidth="1"/>
    <col min="10494" max="10494" width="15.7109375" style="304" customWidth="1"/>
    <col min="10495" max="10495" width="11.7109375" style="304" customWidth="1"/>
    <col min="10496" max="10498" width="15.7109375" style="304" customWidth="1"/>
    <col min="10499" max="10499" width="30.7109375" style="304" customWidth="1"/>
    <col min="10500" max="10500" width="13.7109375" style="304" customWidth="1"/>
    <col min="10501" max="10501" width="21.7109375" style="304" customWidth="1"/>
    <col min="10502" max="10503" width="15.7109375" style="304" customWidth="1"/>
    <col min="10504" max="10504" width="9.140625" style="304"/>
    <col min="10505" max="10505" width="12.140625" style="304" bestFit="1" customWidth="1"/>
    <col min="10506" max="10747" width="9.140625" style="304"/>
    <col min="10748" max="10748" width="7.7109375" style="304" customWidth="1"/>
    <col min="10749" max="10749" width="37.7109375" style="304" customWidth="1"/>
    <col min="10750" max="10750" width="15.7109375" style="304" customWidth="1"/>
    <col min="10751" max="10751" width="11.7109375" style="304" customWidth="1"/>
    <col min="10752" max="10754" width="15.7109375" style="304" customWidth="1"/>
    <col min="10755" max="10755" width="30.7109375" style="304" customWidth="1"/>
    <col min="10756" max="10756" width="13.7109375" style="304" customWidth="1"/>
    <col min="10757" max="10757" width="21.7109375" style="304" customWidth="1"/>
    <col min="10758" max="10759" width="15.7109375" style="304" customWidth="1"/>
    <col min="10760" max="10760" width="9.140625" style="304"/>
    <col min="10761" max="10761" width="12.140625" style="304" bestFit="1" customWidth="1"/>
    <col min="10762" max="11003" width="9.140625" style="304"/>
    <col min="11004" max="11004" width="7.7109375" style="304" customWidth="1"/>
    <col min="11005" max="11005" width="37.7109375" style="304" customWidth="1"/>
    <col min="11006" max="11006" width="15.7109375" style="304" customWidth="1"/>
    <col min="11007" max="11007" width="11.7109375" style="304" customWidth="1"/>
    <col min="11008" max="11010" width="15.7109375" style="304" customWidth="1"/>
    <col min="11011" max="11011" width="30.7109375" style="304" customWidth="1"/>
    <col min="11012" max="11012" width="13.7109375" style="304" customWidth="1"/>
    <col min="11013" max="11013" width="21.7109375" style="304" customWidth="1"/>
    <col min="11014" max="11015" width="15.7109375" style="304" customWidth="1"/>
    <col min="11016" max="11016" width="9.140625" style="304"/>
    <col min="11017" max="11017" width="12.140625" style="304" bestFit="1" customWidth="1"/>
    <col min="11018" max="11259" width="9.140625" style="304"/>
    <col min="11260" max="11260" width="7.7109375" style="304" customWidth="1"/>
    <col min="11261" max="11261" width="37.7109375" style="304" customWidth="1"/>
    <col min="11262" max="11262" width="15.7109375" style="304" customWidth="1"/>
    <col min="11263" max="11263" width="11.7109375" style="304" customWidth="1"/>
    <col min="11264" max="11266" width="15.7109375" style="304" customWidth="1"/>
    <col min="11267" max="11267" width="30.7109375" style="304" customWidth="1"/>
    <col min="11268" max="11268" width="13.7109375" style="304" customWidth="1"/>
    <col min="11269" max="11269" width="21.7109375" style="304" customWidth="1"/>
    <col min="11270" max="11271" width="15.7109375" style="304" customWidth="1"/>
    <col min="11272" max="11272" width="9.140625" style="304"/>
    <col min="11273" max="11273" width="12.140625" style="304" bestFit="1" customWidth="1"/>
    <col min="11274" max="11515" width="9.140625" style="304"/>
    <col min="11516" max="11516" width="7.7109375" style="304" customWidth="1"/>
    <col min="11517" max="11517" width="37.7109375" style="304" customWidth="1"/>
    <col min="11518" max="11518" width="15.7109375" style="304" customWidth="1"/>
    <col min="11519" max="11519" width="11.7109375" style="304" customWidth="1"/>
    <col min="11520" max="11522" width="15.7109375" style="304" customWidth="1"/>
    <col min="11523" max="11523" width="30.7109375" style="304" customWidth="1"/>
    <col min="11524" max="11524" width="13.7109375" style="304" customWidth="1"/>
    <col min="11525" max="11525" width="21.7109375" style="304" customWidth="1"/>
    <col min="11526" max="11527" width="15.7109375" style="304" customWidth="1"/>
    <col min="11528" max="11528" width="9.140625" style="304"/>
    <col min="11529" max="11529" width="12.140625" style="304" bestFit="1" customWidth="1"/>
    <col min="11530" max="11771" width="9.140625" style="304"/>
    <col min="11772" max="11772" width="7.7109375" style="304" customWidth="1"/>
    <col min="11773" max="11773" width="37.7109375" style="304" customWidth="1"/>
    <col min="11774" max="11774" width="15.7109375" style="304" customWidth="1"/>
    <col min="11775" max="11775" width="11.7109375" style="304" customWidth="1"/>
    <col min="11776" max="11778" width="15.7109375" style="304" customWidth="1"/>
    <col min="11779" max="11779" width="30.7109375" style="304" customWidth="1"/>
    <col min="11780" max="11780" width="13.7109375" style="304" customWidth="1"/>
    <col min="11781" max="11781" width="21.7109375" style="304" customWidth="1"/>
    <col min="11782" max="11783" width="15.7109375" style="304" customWidth="1"/>
    <col min="11784" max="11784" width="9.140625" style="304"/>
    <col min="11785" max="11785" width="12.140625" style="304" bestFit="1" customWidth="1"/>
    <col min="11786" max="12027" width="9.140625" style="304"/>
    <col min="12028" max="12028" width="7.7109375" style="304" customWidth="1"/>
    <col min="12029" max="12029" width="37.7109375" style="304" customWidth="1"/>
    <col min="12030" max="12030" width="15.7109375" style="304" customWidth="1"/>
    <col min="12031" max="12031" width="11.7109375" style="304" customWidth="1"/>
    <col min="12032" max="12034" width="15.7109375" style="304" customWidth="1"/>
    <col min="12035" max="12035" width="30.7109375" style="304" customWidth="1"/>
    <col min="12036" max="12036" width="13.7109375" style="304" customWidth="1"/>
    <col min="12037" max="12037" width="21.7109375" style="304" customWidth="1"/>
    <col min="12038" max="12039" width="15.7109375" style="304" customWidth="1"/>
    <col min="12040" max="12040" width="9.140625" style="304"/>
    <col min="12041" max="12041" width="12.140625" style="304" bestFit="1" customWidth="1"/>
    <col min="12042" max="12283" width="9.140625" style="304"/>
    <col min="12284" max="12284" width="7.7109375" style="304" customWidth="1"/>
    <col min="12285" max="12285" width="37.7109375" style="304" customWidth="1"/>
    <col min="12286" max="12286" width="15.7109375" style="304" customWidth="1"/>
    <col min="12287" max="12287" width="11.7109375" style="304" customWidth="1"/>
    <col min="12288" max="12290" width="15.7109375" style="304" customWidth="1"/>
    <col min="12291" max="12291" width="30.7109375" style="304" customWidth="1"/>
    <col min="12292" max="12292" width="13.7109375" style="304" customWidth="1"/>
    <col min="12293" max="12293" width="21.7109375" style="304" customWidth="1"/>
    <col min="12294" max="12295" width="15.7109375" style="304" customWidth="1"/>
    <col min="12296" max="12296" width="9.140625" style="304"/>
    <col min="12297" max="12297" width="12.140625" style="304" bestFit="1" customWidth="1"/>
    <col min="12298" max="12539" width="9.140625" style="304"/>
    <col min="12540" max="12540" width="7.7109375" style="304" customWidth="1"/>
    <col min="12541" max="12541" width="37.7109375" style="304" customWidth="1"/>
    <col min="12542" max="12542" width="15.7109375" style="304" customWidth="1"/>
    <col min="12543" max="12543" width="11.7109375" style="304" customWidth="1"/>
    <col min="12544" max="12546" width="15.7109375" style="304" customWidth="1"/>
    <col min="12547" max="12547" width="30.7109375" style="304" customWidth="1"/>
    <col min="12548" max="12548" width="13.7109375" style="304" customWidth="1"/>
    <col min="12549" max="12549" width="21.7109375" style="304" customWidth="1"/>
    <col min="12550" max="12551" width="15.7109375" style="304" customWidth="1"/>
    <col min="12552" max="12552" width="9.140625" style="304"/>
    <col min="12553" max="12553" width="12.140625" style="304" bestFit="1" customWidth="1"/>
    <col min="12554" max="12795" width="9.140625" style="304"/>
    <col min="12796" max="12796" width="7.7109375" style="304" customWidth="1"/>
    <col min="12797" max="12797" width="37.7109375" style="304" customWidth="1"/>
    <col min="12798" max="12798" width="15.7109375" style="304" customWidth="1"/>
    <col min="12799" max="12799" width="11.7109375" style="304" customWidth="1"/>
    <col min="12800" max="12802" width="15.7109375" style="304" customWidth="1"/>
    <col min="12803" max="12803" width="30.7109375" style="304" customWidth="1"/>
    <col min="12804" max="12804" width="13.7109375" style="304" customWidth="1"/>
    <col min="12805" max="12805" width="21.7109375" style="304" customWidth="1"/>
    <col min="12806" max="12807" width="15.7109375" style="304" customWidth="1"/>
    <col min="12808" max="12808" width="9.140625" style="304"/>
    <col min="12809" max="12809" width="12.140625" style="304" bestFit="1" customWidth="1"/>
    <col min="12810" max="13051" width="9.140625" style="304"/>
    <col min="13052" max="13052" width="7.7109375" style="304" customWidth="1"/>
    <col min="13053" max="13053" width="37.7109375" style="304" customWidth="1"/>
    <col min="13054" max="13054" width="15.7109375" style="304" customWidth="1"/>
    <col min="13055" max="13055" width="11.7109375" style="304" customWidth="1"/>
    <col min="13056" max="13058" width="15.7109375" style="304" customWidth="1"/>
    <col min="13059" max="13059" width="30.7109375" style="304" customWidth="1"/>
    <col min="13060" max="13060" width="13.7109375" style="304" customWidth="1"/>
    <col min="13061" max="13061" width="21.7109375" style="304" customWidth="1"/>
    <col min="13062" max="13063" width="15.7109375" style="304" customWidth="1"/>
    <col min="13064" max="13064" width="9.140625" style="304"/>
    <col min="13065" max="13065" width="12.140625" style="304" bestFit="1" customWidth="1"/>
    <col min="13066" max="13307" width="9.140625" style="304"/>
    <col min="13308" max="13308" width="7.7109375" style="304" customWidth="1"/>
    <col min="13309" max="13309" width="37.7109375" style="304" customWidth="1"/>
    <col min="13310" max="13310" width="15.7109375" style="304" customWidth="1"/>
    <col min="13311" max="13311" width="11.7109375" style="304" customWidth="1"/>
    <col min="13312" max="13314" width="15.7109375" style="304" customWidth="1"/>
    <col min="13315" max="13315" width="30.7109375" style="304" customWidth="1"/>
    <col min="13316" max="13316" width="13.7109375" style="304" customWidth="1"/>
    <col min="13317" max="13317" width="21.7109375" style="304" customWidth="1"/>
    <col min="13318" max="13319" width="15.7109375" style="304" customWidth="1"/>
    <col min="13320" max="13320" width="9.140625" style="304"/>
    <col min="13321" max="13321" width="12.140625" style="304" bestFit="1" customWidth="1"/>
    <col min="13322" max="13563" width="9.140625" style="304"/>
    <col min="13564" max="13564" width="7.7109375" style="304" customWidth="1"/>
    <col min="13565" max="13565" width="37.7109375" style="304" customWidth="1"/>
    <col min="13566" max="13566" width="15.7109375" style="304" customWidth="1"/>
    <col min="13567" max="13567" width="11.7109375" style="304" customWidth="1"/>
    <col min="13568" max="13570" width="15.7109375" style="304" customWidth="1"/>
    <col min="13571" max="13571" width="30.7109375" style="304" customWidth="1"/>
    <col min="13572" max="13572" width="13.7109375" style="304" customWidth="1"/>
    <col min="13573" max="13573" width="21.7109375" style="304" customWidth="1"/>
    <col min="13574" max="13575" width="15.7109375" style="304" customWidth="1"/>
    <col min="13576" max="13576" width="9.140625" style="304"/>
    <col min="13577" max="13577" width="12.140625" style="304" bestFit="1" customWidth="1"/>
    <col min="13578" max="13819" width="9.140625" style="304"/>
    <col min="13820" max="13820" width="7.7109375" style="304" customWidth="1"/>
    <col min="13821" max="13821" width="37.7109375" style="304" customWidth="1"/>
    <col min="13822" max="13822" width="15.7109375" style="304" customWidth="1"/>
    <col min="13823" max="13823" width="11.7109375" style="304" customWidth="1"/>
    <col min="13824" max="13826" width="15.7109375" style="304" customWidth="1"/>
    <col min="13827" max="13827" width="30.7109375" style="304" customWidth="1"/>
    <col min="13828" max="13828" width="13.7109375" style="304" customWidth="1"/>
    <col min="13829" max="13829" width="21.7109375" style="304" customWidth="1"/>
    <col min="13830" max="13831" width="15.7109375" style="304" customWidth="1"/>
    <col min="13832" max="13832" width="9.140625" style="304"/>
    <col min="13833" max="13833" width="12.140625" style="304" bestFit="1" customWidth="1"/>
    <col min="13834" max="14075" width="9.140625" style="304"/>
    <col min="14076" max="14076" width="7.7109375" style="304" customWidth="1"/>
    <col min="14077" max="14077" width="37.7109375" style="304" customWidth="1"/>
    <col min="14078" max="14078" width="15.7109375" style="304" customWidth="1"/>
    <col min="14079" max="14079" width="11.7109375" style="304" customWidth="1"/>
    <col min="14080" max="14082" width="15.7109375" style="304" customWidth="1"/>
    <col min="14083" max="14083" width="30.7109375" style="304" customWidth="1"/>
    <col min="14084" max="14084" width="13.7109375" style="304" customWidth="1"/>
    <col min="14085" max="14085" width="21.7109375" style="304" customWidth="1"/>
    <col min="14086" max="14087" width="15.7109375" style="304" customWidth="1"/>
    <col min="14088" max="14088" width="9.140625" style="304"/>
    <col min="14089" max="14089" width="12.140625" style="304" bestFit="1" customWidth="1"/>
    <col min="14090" max="14331" width="9.140625" style="304"/>
    <col min="14332" max="14332" width="7.7109375" style="304" customWidth="1"/>
    <col min="14333" max="14333" width="37.7109375" style="304" customWidth="1"/>
    <col min="14334" max="14334" width="15.7109375" style="304" customWidth="1"/>
    <col min="14335" max="14335" width="11.7109375" style="304" customWidth="1"/>
    <col min="14336" max="14338" width="15.7109375" style="304" customWidth="1"/>
    <col min="14339" max="14339" width="30.7109375" style="304" customWidth="1"/>
    <col min="14340" max="14340" width="13.7109375" style="304" customWidth="1"/>
    <col min="14341" max="14341" width="21.7109375" style="304" customWidth="1"/>
    <col min="14342" max="14343" width="15.7109375" style="304" customWidth="1"/>
    <col min="14344" max="14344" width="9.140625" style="304"/>
    <col min="14345" max="14345" width="12.140625" style="304" bestFit="1" customWidth="1"/>
    <col min="14346" max="14587" width="9.140625" style="304"/>
    <col min="14588" max="14588" width="7.7109375" style="304" customWidth="1"/>
    <col min="14589" max="14589" width="37.7109375" style="304" customWidth="1"/>
    <col min="14590" max="14590" width="15.7109375" style="304" customWidth="1"/>
    <col min="14591" max="14591" width="11.7109375" style="304" customWidth="1"/>
    <col min="14592" max="14594" width="15.7109375" style="304" customWidth="1"/>
    <col min="14595" max="14595" width="30.7109375" style="304" customWidth="1"/>
    <col min="14596" max="14596" width="13.7109375" style="304" customWidth="1"/>
    <col min="14597" max="14597" width="21.7109375" style="304" customWidth="1"/>
    <col min="14598" max="14599" width="15.7109375" style="304" customWidth="1"/>
    <col min="14600" max="14600" width="9.140625" style="304"/>
    <col min="14601" max="14601" width="12.140625" style="304" bestFit="1" customWidth="1"/>
    <col min="14602" max="14843" width="9.140625" style="304"/>
    <col min="14844" max="14844" width="7.7109375" style="304" customWidth="1"/>
    <col min="14845" max="14845" width="37.7109375" style="304" customWidth="1"/>
    <col min="14846" max="14846" width="15.7109375" style="304" customWidth="1"/>
    <col min="14847" max="14847" width="11.7109375" style="304" customWidth="1"/>
    <col min="14848" max="14850" width="15.7109375" style="304" customWidth="1"/>
    <col min="14851" max="14851" width="30.7109375" style="304" customWidth="1"/>
    <col min="14852" max="14852" width="13.7109375" style="304" customWidth="1"/>
    <col min="14853" max="14853" width="21.7109375" style="304" customWidth="1"/>
    <col min="14854" max="14855" width="15.7109375" style="304" customWidth="1"/>
    <col min="14856" max="14856" width="9.140625" style="304"/>
    <col min="14857" max="14857" width="12.140625" style="304" bestFit="1" customWidth="1"/>
    <col min="14858" max="15099" width="9.140625" style="304"/>
    <col min="15100" max="15100" width="7.7109375" style="304" customWidth="1"/>
    <col min="15101" max="15101" width="37.7109375" style="304" customWidth="1"/>
    <col min="15102" max="15102" width="15.7109375" style="304" customWidth="1"/>
    <col min="15103" max="15103" width="11.7109375" style="304" customWidth="1"/>
    <col min="15104" max="15106" width="15.7109375" style="304" customWidth="1"/>
    <col min="15107" max="15107" width="30.7109375" style="304" customWidth="1"/>
    <col min="15108" max="15108" width="13.7109375" style="304" customWidth="1"/>
    <col min="15109" max="15109" width="21.7109375" style="304" customWidth="1"/>
    <col min="15110" max="15111" width="15.7109375" style="304" customWidth="1"/>
    <col min="15112" max="15112" width="9.140625" style="304"/>
    <col min="15113" max="15113" width="12.140625" style="304" bestFit="1" customWidth="1"/>
    <col min="15114" max="15355" width="9.140625" style="304"/>
    <col min="15356" max="15356" width="7.7109375" style="304" customWidth="1"/>
    <col min="15357" max="15357" width="37.7109375" style="304" customWidth="1"/>
    <col min="15358" max="15358" width="15.7109375" style="304" customWidth="1"/>
    <col min="15359" max="15359" width="11.7109375" style="304" customWidth="1"/>
    <col min="15360" max="15362" width="15.7109375" style="304" customWidth="1"/>
    <col min="15363" max="15363" width="30.7109375" style="304" customWidth="1"/>
    <col min="15364" max="15364" width="13.7109375" style="304" customWidth="1"/>
    <col min="15365" max="15365" width="21.7109375" style="304" customWidth="1"/>
    <col min="15366" max="15367" width="15.7109375" style="304" customWidth="1"/>
    <col min="15368" max="15368" width="9.140625" style="304"/>
    <col min="15369" max="15369" width="12.140625" style="304" bestFit="1" customWidth="1"/>
    <col min="15370" max="15611" width="9.140625" style="304"/>
    <col min="15612" max="15612" width="7.7109375" style="304" customWidth="1"/>
    <col min="15613" max="15613" width="37.7109375" style="304" customWidth="1"/>
    <col min="15614" max="15614" width="15.7109375" style="304" customWidth="1"/>
    <col min="15615" max="15615" width="11.7109375" style="304" customWidth="1"/>
    <col min="15616" max="15618" width="15.7109375" style="304" customWidth="1"/>
    <col min="15619" max="15619" width="30.7109375" style="304" customWidth="1"/>
    <col min="15620" max="15620" width="13.7109375" style="304" customWidth="1"/>
    <col min="15621" max="15621" width="21.7109375" style="304" customWidth="1"/>
    <col min="15622" max="15623" width="15.7109375" style="304" customWidth="1"/>
    <col min="15624" max="15624" width="9.140625" style="304"/>
    <col min="15625" max="15625" width="12.140625" style="304" bestFit="1" customWidth="1"/>
    <col min="15626" max="15867" width="9.140625" style="304"/>
    <col min="15868" max="15868" width="7.7109375" style="304" customWidth="1"/>
    <col min="15869" max="15869" width="37.7109375" style="304" customWidth="1"/>
    <col min="15870" max="15870" width="15.7109375" style="304" customWidth="1"/>
    <col min="15871" max="15871" width="11.7109375" style="304" customWidth="1"/>
    <col min="15872" max="15874" width="15.7109375" style="304" customWidth="1"/>
    <col min="15875" max="15875" width="30.7109375" style="304" customWidth="1"/>
    <col min="15876" max="15876" width="13.7109375" style="304" customWidth="1"/>
    <col min="15877" max="15877" width="21.7109375" style="304" customWidth="1"/>
    <col min="15878" max="15879" width="15.7109375" style="304" customWidth="1"/>
    <col min="15880" max="15880" width="9.140625" style="304"/>
    <col min="15881" max="15881" width="12.140625" style="304" bestFit="1" customWidth="1"/>
    <col min="15882" max="16123" width="9.140625" style="304"/>
    <col min="16124" max="16124" width="7.7109375" style="304" customWidth="1"/>
    <col min="16125" max="16125" width="37.7109375" style="304" customWidth="1"/>
    <col min="16126" max="16126" width="15.7109375" style="304" customWidth="1"/>
    <col min="16127" max="16127" width="11.7109375" style="304" customWidth="1"/>
    <col min="16128" max="16130" width="15.7109375" style="304" customWidth="1"/>
    <col min="16131" max="16131" width="30.7109375" style="304" customWidth="1"/>
    <col min="16132" max="16132" width="13.7109375" style="304" customWidth="1"/>
    <col min="16133" max="16133" width="21.7109375" style="304" customWidth="1"/>
    <col min="16134" max="16135" width="15.7109375" style="304" customWidth="1"/>
    <col min="16136" max="16136" width="9.140625" style="304"/>
    <col min="16137" max="16137" width="12.140625" style="304" bestFit="1" customWidth="1"/>
    <col min="16138" max="16384" width="9.140625" style="304"/>
  </cols>
  <sheetData>
    <row r="1" spans="1:11" ht="21.75" customHeight="1" x14ac:dyDescent="0.3">
      <c r="A1" s="863"/>
      <c r="B1" s="863"/>
      <c r="C1" s="863"/>
      <c r="D1" s="863"/>
      <c r="E1" s="863"/>
      <c r="F1" s="863"/>
      <c r="G1" s="864" t="s">
        <v>2225</v>
      </c>
    </row>
    <row r="2" spans="1:11" ht="24.75" customHeight="1" x14ac:dyDescent="0.25">
      <c r="A2" s="2553" t="s">
        <v>1232</v>
      </c>
      <c r="B2" s="2553"/>
      <c r="C2" s="2553"/>
      <c r="D2" s="2553"/>
      <c r="E2" s="2553"/>
      <c r="F2" s="2553"/>
      <c r="G2" s="2553"/>
    </row>
    <row r="3" spans="1:11" ht="24.75" customHeight="1" x14ac:dyDescent="0.25">
      <c r="A3" s="2554" t="s">
        <v>617</v>
      </c>
      <c r="B3" s="2554"/>
      <c r="C3" s="2554"/>
      <c r="D3" s="2554"/>
      <c r="E3" s="2554"/>
      <c r="F3" s="2554"/>
      <c r="G3" s="2554"/>
    </row>
    <row r="4" spans="1:11" ht="24.75" customHeight="1" x14ac:dyDescent="0.25">
      <c r="A4" s="2553" t="s">
        <v>1251</v>
      </c>
      <c r="B4" s="2553"/>
      <c r="C4" s="2553"/>
      <c r="D4" s="2553"/>
      <c r="E4" s="2553"/>
      <c r="F4" s="2553"/>
      <c r="G4" s="2553"/>
    </row>
    <row r="5" spans="1:11" ht="14.25" customHeight="1" x14ac:dyDescent="0.3">
      <c r="A5" s="865"/>
      <c r="B5" s="866"/>
      <c r="C5" s="866"/>
      <c r="D5" s="866"/>
      <c r="E5" s="866"/>
      <c r="F5" s="866"/>
      <c r="G5" s="866"/>
    </row>
    <row r="6" spans="1:11" ht="95.25" customHeight="1" x14ac:dyDescent="0.25">
      <c r="A6" s="867" t="s">
        <v>1</v>
      </c>
      <c r="B6" s="867" t="s">
        <v>1658</v>
      </c>
      <c r="C6" s="867" t="s">
        <v>1264</v>
      </c>
      <c r="D6" s="867" t="s">
        <v>1265</v>
      </c>
      <c r="E6" s="867" t="s">
        <v>1394</v>
      </c>
      <c r="F6" s="867" t="s">
        <v>1682</v>
      </c>
      <c r="G6" s="867" t="s">
        <v>1267</v>
      </c>
    </row>
    <row r="7" spans="1:11" ht="18.75" x14ac:dyDescent="0.25">
      <c r="A7" s="867">
        <v>1</v>
      </c>
      <c r="B7" s="867">
        <v>2</v>
      </c>
      <c r="C7" s="867">
        <v>4</v>
      </c>
      <c r="D7" s="867">
        <v>5</v>
      </c>
      <c r="E7" s="867">
        <v>6</v>
      </c>
      <c r="F7" s="867">
        <v>7</v>
      </c>
      <c r="G7" s="867">
        <v>8</v>
      </c>
    </row>
    <row r="8" spans="1:11" ht="40.5" customHeight="1" x14ac:dyDescent="0.25">
      <c r="A8" s="2555" t="s">
        <v>2144</v>
      </c>
      <c r="B8" s="2555"/>
      <c r="C8" s="2555"/>
      <c r="D8" s="2555"/>
      <c r="E8" s="2555"/>
      <c r="F8" s="2555"/>
      <c r="G8" s="2555"/>
    </row>
    <row r="9" spans="1:11" ht="48" customHeight="1" x14ac:dyDescent="0.25">
      <c r="A9" s="867" t="s">
        <v>10</v>
      </c>
      <c r="B9" s="868" t="s">
        <v>2188</v>
      </c>
      <c r="C9" s="867" t="s">
        <v>1325</v>
      </c>
      <c r="D9" s="867">
        <v>100</v>
      </c>
      <c r="E9" s="869">
        <v>123.51</v>
      </c>
      <c r="F9" s="867">
        <v>152.47</v>
      </c>
      <c r="G9" s="870" t="s">
        <v>2189</v>
      </c>
      <c r="J9" s="305"/>
      <c r="K9" s="305"/>
    </row>
    <row r="10" spans="1:11" ht="43.5" customHeight="1" x14ac:dyDescent="0.25">
      <c r="A10" s="867" t="s">
        <v>14</v>
      </c>
      <c r="B10" s="868" t="s">
        <v>2190</v>
      </c>
      <c r="C10" s="867" t="s">
        <v>2191</v>
      </c>
      <c r="D10" s="867">
        <v>8</v>
      </c>
      <c r="E10" s="871">
        <v>8</v>
      </c>
      <c r="F10" s="869">
        <v>8.51</v>
      </c>
      <c r="G10" s="876" t="s">
        <v>2192</v>
      </c>
      <c r="J10" s="305"/>
      <c r="K10" s="305"/>
    </row>
    <row r="11" spans="1:11" ht="113.25" customHeight="1" x14ac:dyDescent="0.25">
      <c r="A11" s="867" t="s">
        <v>16</v>
      </c>
      <c r="B11" s="868" t="s">
        <v>2193</v>
      </c>
      <c r="C11" s="867" t="s">
        <v>1325</v>
      </c>
      <c r="D11" s="871">
        <v>0</v>
      </c>
      <c r="E11" s="871">
        <v>0</v>
      </c>
      <c r="F11" s="871">
        <v>0</v>
      </c>
      <c r="G11" s="876" t="s">
        <v>2194</v>
      </c>
      <c r="J11" s="305"/>
      <c r="K11" s="305"/>
    </row>
    <row r="12" spans="1:11" ht="162" customHeight="1" x14ac:dyDescent="0.25">
      <c r="A12" s="867" t="s">
        <v>143</v>
      </c>
      <c r="B12" s="872" t="s">
        <v>2195</v>
      </c>
      <c r="C12" s="867" t="s">
        <v>1325</v>
      </c>
      <c r="D12" s="871">
        <v>30</v>
      </c>
      <c r="E12" s="871">
        <v>0</v>
      </c>
      <c r="F12" s="867">
        <v>0</v>
      </c>
      <c r="G12" s="876" t="s">
        <v>2196</v>
      </c>
    </row>
    <row r="13" spans="1:11" ht="25.5" customHeight="1" x14ac:dyDescent="0.25">
      <c r="A13" s="2552" t="s">
        <v>2148</v>
      </c>
      <c r="B13" s="2552"/>
      <c r="C13" s="2552"/>
      <c r="D13" s="2552"/>
      <c r="E13" s="2552"/>
      <c r="F13" s="2552"/>
      <c r="G13" s="2552"/>
    </row>
    <row r="14" spans="1:11" ht="75" customHeight="1" x14ac:dyDescent="0.25">
      <c r="A14" s="873" t="s">
        <v>10</v>
      </c>
      <c r="B14" s="874" t="s">
        <v>2197</v>
      </c>
      <c r="C14" s="873" t="s">
        <v>1325</v>
      </c>
      <c r="D14" s="873" t="s">
        <v>355</v>
      </c>
      <c r="E14" s="873">
        <v>4</v>
      </c>
      <c r="F14" s="873">
        <v>4</v>
      </c>
      <c r="G14" s="875" t="s">
        <v>2405</v>
      </c>
    </row>
    <row r="15" spans="1:11" ht="99.75" customHeight="1" x14ac:dyDescent="0.25">
      <c r="A15" s="873" t="s">
        <v>14</v>
      </c>
      <c r="B15" s="874" t="s">
        <v>2198</v>
      </c>
      <c r="C15" s="873" t="s">
        <v>1268</v>
      </c>
      <c r="D15" s="873" t="s">
        <v>355</v>
      </c>
      <c r="E15" s="873">
        <v>14</v>
      </c>
      <c r="F15" s="873">
        <v>13</v>
      </c>
      <c r="G15" s="876" t="s">
        <v>2199</v>
      </c>
    </row>
    <row r="16" spans="1:11" ht="18.75" x14ac:dyDescent="0.25">
      <c r="A16" s="2552" t="s">
        <v>2150</v>
      </c>
      <c r="B16" s="2552"/>
      <c r="C16" s="2552"/>
      <c r="D16" s="2552"/>
      <c r="E16" s="2552"/>
      <c r="F16" s="2552"/>
      <c r="G16" s="2552"/>
    </row>
    <row r="17" spans="1:7" ht="96" customHeight="1" x14ac:dyDescent="0.25">
      <c r="A17" s="873" t="s">
        <v>10</v>
      </c>
      <c r="B17" s="874" t="s">
        <v>2200</v>
      </c>
      <c r="C17" s="873" t="s">
        <v>1347</v>
      </c>
      <c r="D17" s="873">
        <v>4550</v>
      </c>
      <c r="E17" s="873">
        <v>4800</v>
      </c>
      <c r="F17" s="873">
        <v>17730</v>
      </c>
      <c r="G17" s="877" t="s">
        <v>2406</v>
      </c>
    </row>
    <row r="18" spans="1:7" ht="96" customHeight="1" x14ac:dyDescent="0.25">
      <c r="A18" s="873" t="s">
        <v>14</v>
      </c>
      <c r="B18" s="874" t="s">
        <v>2201</v>
      </c>
      <c r="C18" s="873" t="s">
        <v>1347</v>
      </c>
      <c r="D18" s="873">
        <v>14090</v>
      </c>
      <c r="E18" s="873">
        <v>16908</v>
      </c>
      <c r="F18" s="873">
        <v>27348</v>
      </c>
      <c r="G18" s="876" t="s">
        <v>2202</v>
      </c>
    </row>
    <row r="19" spans="1:7" ht="97.5" customHeight="1" x14ac:dyDescent="0.25">
      <c r="A19" s="873" t="s">
        <v>16</v>
      </c>
      <c r="B19" s="874" t="s">
        <v>2203</v>
      </c>
      <c r="C19" s="873" t="s">
        <v>1347</v>
      </c>
      <c r="D19" s="873">
        <v>30</v>
      </c>
      <c r="E19" s="873">
        <v>33</v>
      </c>
      <c r="F19" s="873">
        <v>33</v>
      </c>
      <c r="G19" s="876" t="s">
        <v>2606</v>
      </c>
    </row>
    <row r="20" spans="1:7" ht="102.75" customHeight="1" x14ac:dyDescent="0.25">
      <c r="A20" s="873" t="s">
        <v>143</v>
      </c>
      <c r="B20" s="874" t="s">
        <v>2204</v>
      </c>
      <c r="C20" s="873" t="s">
        <v>1269</v>
      </c>
      <c r="D20" s="873">
        <v>30</v>
      </c>
      <c r="E20" s="873">
        <v>36</v>
      </c>
      <c r="F20" s="873">
        <v>36.65</v>
      </c>
      <c r="G20" s="876" t="s">
        <v>2205</v>
      </c>
    </row>
    <row r="21" spans="1:7" ht="18.75" x14ac:dyDescent="0.25">
      <c r="A21" s="2552" t="s">
        <v>2183</v>
      </c>
      <c r="B21" s="2552"/>
      <c r="C21" s="2552"/>
      <c r="D21" s="2552"/>
      <c r="E21" s="2552"/>
      <c r="F21" s="2552"/>
      <c r="G21" s="2552"/>
    </row>
    <row r="22" spans="1:7" ht="115.5" customHeight="1" x14ac:dyDescent="0.25">
      <c r="A22" s="873" t="s">
        <v>10</v>
      </c>
      <c r="B22" s="874" t="s">
        <v>2206</v>
      </c>
      <c r="C22" s="873" t="s">
        <v>2207</v>
      </c>
      <c r="D22" s="873">
        <v>234.7</v>
      </c>
      <c r="E22" s="873">
        <v>236.3</v>
      </c>
      <c r="F22" s="873">
        <v>237.8</v>
      </c>
      <c r="G22" s="876" t="s">
        <v>2407</v>
      </c>
    </row>
    <row r="23" spans="1:7" ht="18.75" x14ac:dyDescent="0.25">
      <c r="A23" s="2552" t="s">
        <v>2186</v>
      </c>
      <c r="B23" s="2552"/>
      <c r="C23" s="2552"/>
      <c r="D23" s="2552"/>
      <c r="E23" s="2552"/>
      <c r="F23" s="2552"/>
      <c r="G23" s="2552"/>
    </row>
    <row r="24" spans="1:7" ht="111.75" customHeight="1" x14ac:dyDescent="0.25">
      <c r="A24" s="873" t="s">
        <v>10</v>
      </c>
      <c r="B24" s="874" t="s">
        <v>2208</v>
      </c>
      <c r="C24" s="873" t="s">
        <v>1347</v>
      </c>
      <c r="D24" s="873">
        <v>6706</v>
      </c>
      <c r="E24" s="873">
        <v>37620</v>
      </c>
      <c r="F24" s="873">
        <v>46871</v>
      </c>
      <c r="G24" s="875" t="s">
        <v>2408</v>
      </c>
    </row>
  </sheetData>
  <mergeCells count="8">
    <mergeCell ref="A21:G21"/>
    <mergeCell ref="A23:G23"/>
    <mergeCell ref="A2:G2"/>
    <mergeCell ref="A3:G3"/>
    <mergeCell ref="A4:G4"/>
    <mergeCell ref="A8:G8"/>
    <mergeCell ref="A13:G13"/>
    <mergeCell ref="A16:G16"/>
  </mergeCells>
  <pageMargins left="0.78740157480314965" right="0.39370078740157483" top="0.78740157480314965" bottom="0.78740157480314965" header="0.51181102362204722" footer="0.39370078740157483"/>
  <pageSetup paperSize="9" scale="62" firstPageNumber="218" orientation="landscape" useFirstPageNumber="1" r:id="rId1"/>
  <headerFooter>
    <oddFooter>&amp;R&amp;"Times New Roman,обычный"&amp;14&amp;P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T103"/>
  <sheetViews>
    <sheetView topLeftCell="A19" zoomScale="60" zoomScaleNormal="60" workbookViewId="0">
      <selection activeCell="N7" sqref="N7"/>
    </sheetView>
  </sheetViews>
  <sheetFormatPr defaultColWidth="11.42578125" defaultRowHeight="18" x14ac:dyDescent="0.25"/>
  <cols>
    <col min="1" max="1" width="8.7109375" style="111" customWidth="1"/>
    <col min="2" max="2" width="45.7109375" style="112" customWidth="1"/>
    <col min="3" max="3" width="15.7109375" style="112" customWidth="1"/>
    <col min="4" max="5" width="17.7109375" style="111" customWidth="1"/>
    <col min="6" max="6" width="12.7109375" style="111" customWidth="1"/>
    <col min="7" max="7" width="35.7109375" style="113" customWidth="1"/>
    <col min="8" max="8" width="17.7109375" style="111" customWidth="1"/>
    <col min="9" max="9" width="12.7109375" style="111" customWidth="1"/>
    <col min="10" max="10" width="30.7109375" style="113" customWidth="1"/>
    <col min="11" max="11" width="14.42578125" style="17" bestFit="1" customWidth="1"/>
    <col min="12" max="12" width="18" style="17" bestFit="1" customWidth="1"/>
    <col min="13" max="13" width="11.42578125" style="17"/>
    <col min="14" max="14" width="18" style="17" bestFit="1" customWidth="1"/>
    <col min="15" max="15" width="127.28515625" style="17" customWidth="1"/>
    <col min="16" max="256" width="11.42578125" style="17"/>
    <col min="257" max="257" width="6.7109375" style="17" customWidth="1"/>
    <col min="258" max="258" width="45.7109375" style="17" customWidth="1"/>
    <col min="259" max="259" width="14.7109375" style="17" customWidth="1"/>
    <col min="260" max="260" width="13.7109375" style="17" customWidth="1"/>
    <col min="261" max="261" width="15.7109375" style="17" customWidth="1"/>
    <col min="262" max="262" width="15.28515625" style="17" customWidth="1"/>
    <col min="263" max="263" width="35.7109375" style="17" customWidth="1"/>
    <col min="264" max="264" width="17.7109375" style="17" customWidth="1"/>
    <col min="265" max="265" width="15.28515625" style="17" customWidth="1"/>
    <col min="266" max="266" width="30.7109375" style="17" customWidth="1"/>
    <col min="267" max="267" width="14.42578125" style="17" bestFit="1" customWidth="1"/>
    <col min="268" max="512" width="11.42578125" style="17"/>
    <col min="513" max="513" width="6.7109375" style="17" customWidth="1"/>
    <col min="514" max="514" width="45.7109375" style="17" customWidth="1"/>
    <col min="515" max="515" width="14.7109375" style="17" customWidth="1"/>
    <col min="516" max="516" width="13.7109375" style="17" customWidth="1"/>
    <col min="517" max="517" width="15.7109375" style="17" customWidth="1"/>
    <col min="518" max="518" width="15.28515625" style="17" customWidth="1"/>
    <col min="519" max="519" width="35.7109375" style="17" customWidth="1"/>
    <col min="520" max="520" width="17.7109375" style="17" customWidth="1"/>
    <col min="521" max="521" width="15.28515625" style="17" customWidth="1"/>
    <col min="522" max="522" width="30.7109375" style="17" customWidth="1"/>
    <col min="523" max="523" width="14.42578125" style="17" bestFit="1" customWidth="1"/>
    <col min="524" max="768" width="11.42578125" style="17"/>
    <col min="769" max="769" width="6.7109375" style="17" customWidth="1"/>
    <col min="770" max="770" width="45.7109375" style="17" customWidth="1"/>
    <col min="771" max="771" width="14.7109375" style="17" customWidth="1"/>
    <col min="772" max="772" width="13.7109375" style="17" customWidth="1"/>
    <col min="773" max="773" width="15.7109375" style="17" customWidth="1"/>
    <col min="774" max="774" width="15.28515625" style="17" customWidth="1"/>
    <col min="775" max="775" width="35.7109375" style="17" customWidth="1"/>
    <col min="776" max="776" width="17.7109375" style="17" customWidth="1"/>
    <col min="777" max="777" width="15.28515625" style="17" customWidth="1"/>
    <col min="778" max="778" width="30.7109375" style="17" customWidth="1"/>
    <col min="779" max="779" width="14.42578125" style="17" bestFit="1" customWidth="1"/>
    <col min="780" max="1024" width="11.42578125" style="17"/>
    <col min="1025" max="1025" width="6.7109375" style="17" customWidth="1"/>
    <col min="1026" max="1026" width="45.7109375" style="17" customWidth="1"/>
    <col min="1027" max="1027" width="14.7109375" style="17" customWidth="1"/>
    <col min="1028" max="1028" width="13.7109375" style="17" customWidth="1"/>
    <col min="1029" max="1029" width="15.7109375" style="17" customWidth="1"/>
    <col min="1030" max="1030" width="15.28515625" style="17" customWidth="1"/>
    <col min="1031" max="1031" width="35.7109375" style="17" customWidth="1"/>
    <col min="1032" max="1032" width="17.7109375" style="17" customWidth="1"/>
    <col min="1033" max="1033" width="15.28515625" style="17" customWidth="1"/>
    <col min="1034" max="1034" width="30.7109375" style="17" customWidth="1"/>
    <col min="1035" max="1035" width="14.42578125" style="17" bestFit="1" customWidth="1"/>
    <col min="1036" max="1280" width="11.42578125" style="17"/>
    <col min="1281" max="1281" width="6.7109375" style="17" customWidth="1"/>
    <col min="1282" max="1282" width="45.7109375" style="17" customWidth="1"/>
    <col min="1283" max="1283" width="14.7109375" style="17" customWidth="1"/>
    <col min="1284" max="1284" width="13.7109375" style="17" customWidth="1"/>
    <col min="1285" max="1285" width="15.7109375" style="17" customWidth="1"/>
    <col min="1286" max="1286" width="15.28515625" style="17" customWidth="1"/>
    <col min="1287" max="1287" width="35.7109375" style="17" customWidth="1"/>
    <col min="1288" max="1288" width="17.7109375" style="17" customWidth="1"/>
    <col min="1289" max="1289" width="15.28515625" style="17" customWidth="1"/>
    <col min="1290" max="1290" width="30.7109375" style="17" customWidth="1"/>
    <col min="1291" max="1291" width="14.42578125" style="17" bestFit="1" customWidth="1"/>
    <col min="1292" max="1536" width="11.42578125" style="17"/>
    <col min="1537" max="1537" width="6.7109375" style="17" customWidth="1"/>
    <col min="1538" max="1538" width="45.7109375" style="17" customWidth="1"/>
    <col min="1539" max="1539" width="14.7109375" style="17" customWidth="1"/>
    <col min="1540" max="1540" width="13.7109375" style="17" customWidth="1"/>
    <col min="1541" max="1541" width="15.7109375" style="17" customWidth="1"/>
    <col min="1542" max="1542" width="15.28515625" style="17" customWidth="1"/>
    <col min="1543" max="1543" width="35.7109375" style="17" customWidth="1"/>
    <col min="1544" max="1544" width="17.7109375" style="17" customWidth="1"/>
    <col min="1545" max="1545" width="15.28515625" style="17" customWidth="1"/>
    <col min="1546" max="1546" width="30.7109375" style="17" customWidth="1"/>
    <col min="1547" max="1547" width="14.42578125" style="17" bestFit="1" customWidth="1"/>
    <col min="1548" max="1792" width="11.42578125" style="17"/>
    <col min="1793" max="1793" width="6.7109375" style="17" customWidth="1"/>
    <col min="1794" max="1794" width="45.7109375" style="17" customWidth="1"/>
    <col min="1795" max="1795" width="14.7109375" style="17" customWidth="1"/>
    <col min="1796" max="1796" width="13.7109375" style="17" customWidth="1"/>
    <col min="1797" max="1797" width="15.7109375" style="17" customWidth="1"/>
    <col min="1798" max="1798" width="15.28515625" style="17" customWidth="1"/>
    <col min="1799" max="1799" width="35.7109375" style="17" customWidth="1"/>
    <col min="1800" max="1800" width="17.7109375" style="17" customWidth="1"/>
    <col min="1801" max="1801" width="15.28515625" style="17" customWidth="1"/>
    <col min="1802" max="1802" width="30.7109375" style="17" customWidth="1"/>
    <col min="1803" max="1803" width="14.42578125" style="17" bestFit="1" customWidth="1"/>
    <col min="1804" max="2048" width="11.42578125" style="17"/>
    <col min="2049" max="2049" width="6.7109375" style="17" customWidth="1"/>
    <col min="2050" max="2050" width="45.7109375" style="17" customWidth="1"/>
    <col min="2051" max="2051" width="14.7109375" style="17" customWidth="1"/>
    <col min="2052" max="2052" width="13.7109375" style="17" customWidth="1"/>
    <col min="2053" max="2053" width="15.7109375" style="17" customWidth="1"/>
    <col min="2054" max="2054" width="15.28515625" style="17" customWidth="1"/>
    <col min="2055" max="2055" width="35.7109375" style="17" customWidth="1"/>
    <col min="2056" max="2056" width="17.7109375" style="17" customWidth="1"/>
    <col min="2057" max="2057" width="15.28515625" style="17" customWidth="1"/>
    <col min="2058" max="2058" width="30.7109375" style="17" customWidth="1"/>
    <col min="2059" max="2059" width="14.42578125" style="17" bestFit="1" customWidth="1"/>
    <col min="2060" max="2304" width="11.42578125" style="17"/>
    <col min="2305" max="2305" width="6.7109375" style="17" customWidth="1"/>
    <col min="2306" max="2306" width="45.7109375" style="17" customWidth="1"/>
    <col min="2307" max="2307" width="14.7109375" style="17" customWidth="1"/>
    <col min="2308" max="2308" width="13.7109375" style="17" customWidth="1"/>
    <col min="2309" max="2309" width="15.7109375" style="17" customWidth="1"/>
    <col min="2310" max="2310" width="15.28515625" style="17" customWidth="1"/>
    <col min="2311" max="2311" width="35.7109375" style="17" customWidth="1"/>
    <col min="2312" max="2312" width="17.7109375" style="17" customWidth="1"/>
    <col min="2313" max="2313" width="15.28515625" style="17" customWidth="1"/>
    <col min="2314" max="2314" width="30.7109375" style="17" customWidth="1"/>
    <col min="2315" max="2315" width="14.42578125" style="17" bestFit="1" customWidth="1"/>
    <col min="2316" max="2560" width="11.42578125" style="17"/>
    <col min="2561" max="2561" width="6.7109375" style="17" customWidth="1"/>
    <col min="2562" max="2562" width="45.7109375" style="17" customWidth="1"/>
    <col min="2563" max="2563" width="14.7109375" style="17" customWidth="1"/>
    <col min="2564" max="2564" width="13.7109375" style="17" customWidth="1"/>
    <col min="2565" max="2565" width="15.7109375" style="17" customWidth="1"/>
    <col min="2566" max="2566" width="15.28515625" style="17" customWidth="1"/>
    <col min="2567" max="2567" width="35.7109375" style="17" customWidth="1"/>
    <col min="2568" max="2568" width="17.7109375" style="17" customWidth="1"/>
    <col min="2569" max="2569" width="15.28515625" style="17" customWidth="1"/>
    <col min="2570" max="2570" width="30.7109375" style="17" customWidth="1"/>
    <col min="2571" max="2571" width="14.42578125" style="17" bestFit="1" customWidth="1"/>
    <col min="2572" max="2816" width="11.42578125" style="17"/>
    <col min="2817" max="2817" width="6.7109375" style="17" customWidth="1"/>
    <col min="2818" max="2818" width="45.7109375" style="17" customWidth="1"/>
    <col min="2819" max="2819" width="14.7109375" style="17" customWidth="1"/>
    <col min="2820" max="2820" width="13.7109375" style="17" customWidth="1"/>
    <col min="2821" max="2821" width="15.7109375" style="17" customWidth="1"/>
    <col min="2822" max="2822" width="15.28515625" style="17" customWidth="1"/>
    <col min="2823" max="2823" width="35.7109375" style="17" customWidth="1"/>
    <col min="2824" max="2824" width="17.7109375" style="17" customWidth="1"/>
    <col min="2825" max="2825" width="15.28515625" style="17" customWidth="1"/>
    <col min="2826" max="2826" width="30.7109375" style="17" customWidth="1"/>
    <col min="2827" max="2827" width="14.42578125" style="17" bestFit="1" customWidth="1"/>
    <col min="2828" max="3072" width="11.42578125" style="17"/>
    <col min="3073" max="3073" width="6.7109375" style="17" customWidth="1"/>
    <col min="3074" max="3074" width="45.7109375" style="17" customWidth="1"/>
    <col min="3075" max="3075" width="14.7109375" style="17" customWidth="1"/>
    <col min="3076" max="3076" width="13.7109375" style="17" customWidth="1"/>
    <col min="3077" max="3077" width="15.7109375" style="17" customWidth="1"/>
    <col min="3078" max="3078" width="15.28515625" style="17" customWidth="1"/>
    <col min="3079" max="3079" width="35.7109375" style="17" customWidth="1"/>
    <col min="3080" max="3080" width="17.7109375" style="17" customWidth="1"/>
    <col min="3081" max="3081" width="15.28515625" style="17" customWidth="1"/>
    <col min="3082" max="3082" width="30.7109375" style="17" customWidth="1"/>
    <col min="3083" max="3083" width="14.42578125" style="17" bestFit="1" customWidth="1"/>
    <col min="3084" max="3328" width="11.42578125" style="17"/>
    <col min="3329" max="3329" width="6.7109375" style="17" customWidth="1"/>
    <col min="3330" max="3330" width="45.7109375" style="17" customWidth="1"/>
    <col min="3331" max="3331" width="14.7109375" style="17" customWidth="1"/>
    <col min="3332" max="3332" width="13.7109375" style="17" customWidth="1"/>
    <col min="3333" max="3333" width="15.7109375" style="17" customWidth="1"/>
    <col min="3334" max="3334" width="15.28515625" style="17" customWidth="1"/>
    <col min="3335" max="3335" width="35.7109375" style="17" customWidth="1"/>
    <col min="3336" max="3336" width="17.7109375" style="17" customWidth="1"/>
    <col min="3337" max="3337" width="15.28515625" style="17" customWidth="1"/>
    <col min="3338" max="3338" width="30.7109375" style="17" customWidth="1"/>
    <col min="3339" max="3339" width="14.42578125" style="17" bestFit="1" customWidth="1"/>
    <col min="3340" max="3584" width="11.42578125" style="17"/>
    <col min="3585" max="3585" width="6.7109375" style="17" customWidth="1"/>
    <col min="3586" max="3586" width="45.7109375" style="17" customWidth="1"/>
    <col min="3587" max="3587" width="14.7109375" style="17" customWidth="1"/>
    <col min="3588" max="3588" width="13.7109375" style="17" customWidth="1"/>
    <col min="3589" max="3589" width="15.7109375" style="17" customWidth="1"/>
    <col min="3590" max="3590" width="15.28515625" style="17" customWidth="1"/>
    <col min="3591" max="3591" width="35.7109375" style="17" customWidth="1"/>
    <col min="3592" max="3592" width="17.7109375" style="17" customWidth="1"/>
    <col min="3593" max="3593" width="15.28515625" style="17" customWidth="1"/>
    <col min="3594" max="3594" width="30.7109375" style="17" customWidth="1"/>
    <col min="3595" max="3595" width="14.42578125" style="17" bestFit="1" customWidth="1"/>
    <col min="3596" max="3840" width="11.42578125" style="17"/>
    <col min="3841" max="3841" width="6.7109375" style="17" customWidth="1"/>
    <col min="3842" max="3842" width="45.7109375" style="17" customWidth="1"/>
    <col min="3843" max="3843" width="14.7109375" style="17" customWidth="1"/>
    <col min="3844" max="3844" width="13.7109375" style="17" customWidth="1"/>
    <col min="3845" max="3845" width="15.7109375" style="17" customWidth="1"/>
    <col min="3846" max="3846" width="15.28515625" style="17" customWidth="1"/>
    <col min="3847" max="3847" width="35.7109375" style="17" customWidth="1"/>
    <col min="3848" max="3848" width="17.7109375" style="17" customWidth="1"/>
    <col min="3849" max="3849" width="15.28515625" style="17" customWidth="1"/>
    <col min="3850" max="3850" width="30.7109375" style="17" customWidth="1"/>
    <col min="3851" max="3851" width="14.42578125" style="17" bestFit="1" customWidth="1"/>
    <col min="3852" max="4096" width="11.42578125" style="17"/>
    <col min="4097" max="4097" width="6.7109375" style="17" customWidth="1"/>
    <col min="4098" max="4098" width="45.7109375" style="17" customWidth="1"/>
    <col min="4099" max="4099" width="14.7109375" style="17" customWidth="1"/>
    <col min="4100" max="4100" width="13.7109375" style="17" customWidth="1"/>
    <col min="4101" max="4101" width="15.7109375" style="17" customWidth="1"/>
    <col min="4102" max="4102" width="15.28515625" style="17" customWidth="1"/>
    <col min="4103" max="4103" width="35.7109375" style="17" customWidth="1"/>
    <col min="4104" max="4104" width="17.7109375" style="17" customWidth="1"/>
    <col min="4105" max="4105" width="15.28515625" style="17" customWidth="1"/>
    <col min="4106" max="4106" width="30.7109375" style="17" customWidth="1"/>
    <col min="4107" max="4107" width="14.42578125" style="17" bestFit="1" customWidth="1"/>
    <col min="4108" max="4352" width="11.42578125" style="17"/>
    <col min="4353" max="4353" width="6.7109375" style="17" customWidth="1"/>
    <col min="4354" max="4354" width="45.7109375" style="17" customWidth="1"/>
    <col min="4355" max="4355" width="14.7109375" style="17" customWidth="1"/>
    <col min="4356" max="4356" width="13.7109375" style="17" customWidth="1"/>
    <col min="4357" max="4357" width="15.7109375" style="17" customWidth="1"/>
    <col min="4358" max="4358" width="15.28515625" style="17" customWidth="1"/>
    <col min="4359" max="4359" width="35.7109375" style="17" customWidth="1"/>
    <col min="4360" max="4360" width="17.7109375" style="17" customWidth="1"/>
    <col min="4361" max="4361" width="15.28515625" style="17" customWidth="1"/>
    <col min="4362" max="4362" width="30.7109375" style="17" customWidth="1"/>
    <col min="4363" max="4363" width="14.42578125" style="17" bestFit="1" customWidth="1"/>
    <col min="4364" max="4608" width="11.42578125" style="17"/>
    <col min="4609" max="4609" width="6.7109375" style="17" customWidth="1"/>
    <col min="4610" max="4610" width="45.7109375" style="17" customWidth="1"/>
    <col min="4611" max="4611" width="14.7109375" style="17" customWidth="1"/>
    <col min="4612" max="4612" width="13.7109375" style="17" customWidth="1"/>
    <col min="4613" max="4613" width="15.7109375" style="17" customWidth="1"/>
    <col min="4614" max="4614" width="15.28515625" style="17" customWidth="1"/>
    <col min="4615" max="4615" width="35.7109375" style="17" customWidth="1"/>
    <col min="4616" max="4616" width="17.7109375" style="17" customWidth="1"/>
    <col min="4617" max="4617" width="15.28515625" style="17" customWidth="1"/>
    <col min="4618" max="4618" width="30.7109375" style="17" customWidth="1"/>
    <col min="4619" max="4619" width="14.42578125" style="17" bestFit="1" customWidth="1"/>
    <col min="4620" max="4864" width="11.42578125" style="17"/>
    <col min="4865" max="4865" width="6.7109375" style="17" customWidth="1"/>
    <col min="4866" max="4866" width="45.7109375" style="17" customWidth="1"/>
    <col min="4867" max="4867" width="14.7109375" style="17" customWidth="1"/>
    <col min="4868" max="4868" width="13.7109375" style="17" customWidth="1"/>
    <col min="4869" max="4869" width="15.7109375" style="17" customWidth="1"/>
    <col min="4870" max="4870" width="15.28515625" style="17" customWidth="1"/>
    <col min="4871" max="4871" width="35.7109375" style="17" customWidth="1"/>
    <col min="4872" max="4872" width="17.7109375" style="17" customWidth="1"/>
    <col min="4873" max="4873" width="15.28515625" style="17" customWidth="1"/>
    <col min="4874" max="4874" width="30.7109375" style="17" customWidth="1"/>
    <col min="4875" max="4875" width="14.42578125" style="17" bestFit="1" customWidth="1"/>
    <col min="4876" max="5120" width="11.42578125" style="17"/>
    <col min="5121" max="5121" width="6.7109375" style="17" customWidth="1"/>
    <col min="5122" max="5122" width="45.7109375" style="17" customWidth="1"/>
    <col min="5123" max="5123" width="14.7109375" style="17" customWidth="1"/>
    <col min="5124" max="5124" width="13.7109375" style="17" customWidth="1"/>
    <col min="5125" max="5125" width="15.7109375" style="17" customWidth="1"/>
    <col min="5126" max="5126" width="15.28515625" style="17" customWidth="1"/>
    <col min="5127" max="5127" width="35.7109375" style="17" customWidth="1"/>
    <col min="5128" max="5128" width="17.7109375" style="17" customWidth="1"/>
    <col min="5129" max="5129" width="15.28515625" style="17" customWidth="1"/>
    <col min="5130" max="5130" width="30.7109375" style="17" customWidth="1"/>
    <col min="5131" max="5131" width="14.42578125" style="17" bestFit="1" customWidth="1"/>
    <col min="5132" max="5376" width="11.42578125" style="17"/>
    <col min="5377" max="5377" width="6.7109375" style="17" customWidth="1"/>
    <col min="5378" max="5378" width="45.7109375" style="17" customWidth="1"/>
    <col min="5379" max="5379" width="14.7109375" style="17" customWidth="1"/>
    <col min="5380" max="5380" width="13.7109375" style="17" customWidth="1"/>
    <col min="5381" max="5381" width="15.7109375" style="17" customWidth="1"/>
    <col min="5382" max="5382" width="15.28515625" style="17" customWidth="1"/>
    <col min="5383" max="5383" width="35.7109375" style="17" customWidth="1"/>
    <col min="5384" max="5384" width="17.7109375" style="17" customWidth="1"/>
    <col min="5385" max="5385" width="15.28515625" style="17" customWidth="1"/>
    <col min="5386" max="5386" width="30.7109375" style="17" customWidth="1"/>
    <col min="5387" max="5387" width="14.42578125" style="17" bestFit="1" customWidth="1"/>
    <col min="5388" max="5632" width="11.42578125" style="17"/>
    <col min="5633" max="5633" width="6.7109375" style="17" customWidth="1"/>
    <col min="5634" max="5634" width="45.7109375" style="17" customWidth="1"/>
    <col min="5635" max="5635" width="14.7109375" style="17" customWidth="1"/>
    <col min="5636" max="5636" width="13.7109375" style="17" customWidth="1"/>
    <col min="5637" max="5637" width="15.7109375" style="17" customWidth="1"/>
    <col min="5638" max="5638" width="15.28515625" style="17" customWidth="1"/>
    <col min="5639" max="5639" width="35.7109375" style="17" customWidth="1"/>
    <col min="5640" max="5640" width="17.7109375" style="17" customWidth="1"/>
    <col min="5641" max="5641" width="15.28515625" style="17" customWidth="1"/>
    <col min="5642" max="5642" width="30.7109375" style="17" customWidth="1"/>
    <col min="5643" max="5643" width="14.42578125" style="17" bestFit="1" customWidth="1"/>
    <col min="5644" max="5888" width="11.42578125" style="17"/>
    <col min="5889" max="5889" width="6.7109375" style="17" customWidth="1"/>
    <col min="5890" max="5890" width="45.7109375" style="17" customWidth="1"/>
    <col min="5891" max="5891" width="14.7109375" style="17" customWidth="1"/>
    <col min="5892" max="5892" width="13.7109375" style="17" customWidth="1"/>
    <col min="5893" max="5893" width="15.7109375" style="17" customWidth="1"/>
    <col min="5894" max="5894" width="15.28515625" style="17" customWidth="1"/>
    <col min="5895" max="5895" width="35.7109375" style="17" customWidth="1"/>
    <col min="5896" max="5896" width="17.7109375" style="17" customWidth="1"/>
    <col min="5897" max="5897" width="15.28515625" style="17" customWidth="1"/>
    <col min="5898" max="5898" width="30.7109375" style="17" customWidth="1"/>
    <col min="5899" max="5899" width="14.42578125" style="17" bestFit="1" customWidth="1"/>
    <col min="5900" max="6144" width="11.42578125" style="17"/>
    <col min="6145" max="6145" width="6.7109375" style="17" customWidth="1"/>
    <col min="6146" max="6146" width="45.7109375" style="17" customWidth="1"/>
    <col min="6147" max="6147" width="14.7109375" style="17" customWidth="1"/>
    <col min="6148" max="6148" width="13.7109375" style="17" customWidth="1"/>
    <col min="6149" max="6149" width="15.7109375" style="17" customWidth="1"/>
    <col min="6150" max="6150" width="15.28515625" style="17" customWidth="1"/>
    <col min="6151" max="6151" width="35.7109375" style="17" customWidth="1"/>
    <col min="6152" max="6152" width="17.7109375" style="17" customWidth="1"/>
    <col min="6153" max="6153" width="15.28515625" style="17" customWidth="1"/>
    <col min="6154" max="6154" width="30.7109375" style="17" customWidth="1"/>
    <col min="6155" max="6155" width="14.42578125" style="17" bestFit="1" customWidth="1"/>
    <col min="6156" max="6400" width="11.42578125" style="17"/>
    <col min="6401" max="6401" width="6.7109375" style="17" customWidth="1"/>
    <col min="6402" max="6402" width="45.7109375" style="17" customWidth="1"/>
    <col min="6403" max="6403" width="14.7109375" style="17" customWidth="1"/>
    <col min="6404" max="6404" width="13.7109375" style="17" customWidth="1"/>
    <col min="6405" max="6405" width="15.7109375" style="17" customWidth="1"/>
    <col min="6406" max="6406" width="15.28515625" style="17" customWidth="1"/>
    <col min="6407" max="6407" width="35.7109375" style="17" customWidth="1"/>
    <col min="6408" max="6408" width="17.7109375" style="17" customWidth="1"/>
    <col min="6409" max="6409" width="15.28515625" style="17" customWidth="1"/>
    <col min="6410" max="6410" width="30.7109375" style="17" customWidth="1"/>
    <col min="6411" max="6411" width="14.42578125" style="17" bestFit="1" customWidth="1"/>
    <col min="6412" max="6656" width="11.42578125" style="17"/>
    <col min="6657" max="6657" width="6.7109375" style="17" customWidth="1"/>
    <col min="6658" max="6658" width="45.7109375" style="17" customWidth="1"/>
    <col min="6659" max="6659" width="14.7109375" style="17" customWidth="1"/>
    <col min="6660" max="6660" width="13.7109375" style="17" customWidth="1"/>
    <col min="6661" max="6661" width="15.7109375" style="17" customWidth="1"/>
    <col min="6662" max="6662" width="15.28515625" style="17" customWidth="1"/>
    <col min="6663" max="6663" width="35.7109375" style="17" customWidth="1"/>
    <col min="6664" max="6664" width="17.7109375" style="17" customWidth="1"/>
    <col min="6665" max="6665" width="15.28515625" style="17" customWidth="1"/>
    <col min="6666" max="6666" width="30.7109375" style="17" customWidth="1"/>
    <col min="6667" max="6667" width="14.42578125" style="17" bestFit="1" customWidth="1"/>
    <col min="6668" max="6912" width="11.42578125" style="17"/>
    <col min="6913" max="6913" width="6.7109375" style="17" customWidth="1"/>
    <col min="6914" max="6914" width="45.7109375" style="17" customWidth="1"/>
    <col min="6915" max="6915" width="14.7109375" style="17" customWidth="1"/>
    <col min="6916" max="6916" width="13.7109375" style="17" customWidth="1"/>
    <col min="6917" max="6917" width="15.7109375" style="17" customWidth="1"/>
    <col min="6918" max="6918" width="15.28515625" style="17" customWidth="1"/>
    <col min="6919" max="6919" width="35.7109375" style="17" customWidth="1"/>
    <col min="6920" max="6920" width="17.7109375" style="17" customWidth="1"/>
    <col min="6921" max="6921" width="15.28515625" style="17" customWidth="1"/>
    <col min="6922" max="6922" width="30.7109375" style="17" customWidth="1"/>
    <col min="6923" max="6923" width="14.42578125" style="17" bestFit="1" customWidth="1"/>
    <col min="6924" max="7168" width="11.42578125" style="17"/>
    <col min="7169" max="7169" width="6.7109375" style="17" customWidth="1"/>
    <col min="7170" max="7170" width="45.7109375" style="17" customWidth="1"/>
    <col min="7171" max="7171" width="14.7109375" style="17" customWidth="1"/>
    <col min="7172" max="7172" width="13.7109375" style="17" customWidth="1"/>
    <col min="7173" max="7173" width="15.7109375" style="17" customWidth="1"/>
    <col min="7174" max="7174" width="15.28515625" style="17" customWidth="1"/>
    <col min="7175" max="7175" width="35.7109375" style="17" customWidth="1"/>
    <col min="7176" max="7176" width="17.7109375" style="17" customWidth="1"/>
    <col min="7177" max="7177" width="15.28515625" style="17" customWidth="1"/>
    <col min="7178" max="7178" width="30.7109375" style="17" customWidth="1"/>
    <col min="7179" max="7179" width="14.42578125" style="17" bestFit="1" customWidth="1"/>
    <col min="7180" max="7424" width="11.42578125" style="17"/>
    <col min="7425" max="7425" width="6.7109375" style="17" customWidth="1"/>
    <col min="7426" max="7426" width="45.7109375" style="17" customWidth="1"/>
    <col min="7427" max="7427" width="14.7109375" style="17" customWidth="1"/>
    <col min="7428" max="7428" width="13.7109375" style="17" customWidth="1"/>
    <col min="7429" max="7429" width="15.7109375" style="17" customWidth="1"/>
    <col min="7430" max="7430" width="15.28515625" style="17" customWidth="1"/>
    <col min="7431" max="7431" width="35.7109375" style="17" customWidth="1"/>
    <col min="7432" max="7432" width="17.7109375" style="17" customWidth="1"/>
    <col min="7433" max="7433" width="15.28515625" style="17" customWidth="1"/>
    <col min="7434" max="7434" width="30.7109375" style="17" customWidth="1"/>
    <col min="7435" max="7435" width="14.42578125" style="17" bestFit="1" customWidth="1"/>
    <col min="7436" max="7680" width="11.42578125" style="17"/>
    <col min="7681" max="7681" width="6.7109375" style="17" customWidth="1"/>
    <col min="7682" max="7682" width="45.7109375" style="17" customWidth="1"/>
    <col min="7683" max="7683" width="14.7109375" style="17" customWidth="1"/>
    <col min="7684" max="7684" width="13.7109375" style="17" customWidth="1"/>
    <col min="7685" max="7685" width="15.7109375" style="17" customWidth="1"/>
    <col min="7686" max="7686" width="15.28515625" style="17" customWidth="1"/>
    <col min="7687" max="7687" width="35.7109375" style="17" customWidth="1"/>
    <col min="7688" max="7688" width="17.7109375" style="17" customWidth="1"/>
    <col min="7689" max="7689" width="15.28515625" style="17" customWidth="1"/>
    <col min="7690" max="7690" width="30.7109375" style="17" customWidth="1"/>
    <col min="7691" max="7691" width="14.42578125" style="17" bestFit="1" customWidth="1"/>
    <col min="7692" max="7936" width="11.42578125" style="17"/>
    <col min="7937" max="7937" width="6.7109375" style="17" customWidth="1"/>
    <col min="7938" max="7938" width="45.7109375" style="17" customWidth="1"/>
    <col min="7939" max="7939" width="14.7109375" style="17" customWidth="1"/>
    <col min="7940" max="7940" width="13.7109375" style="17" customWidth="1"/>
    <col min="7941" max="7941" width="15.7109375" style="17" customWidth="1"/>
    <col min="7942" max="7942" width="15.28515625" style="17" customWidth="1"/>
    <col min="7943" max="7943" width="35.7109375" style="17" customWidth="1"/>
    <col min="7944" max="7944" width="17.7109375" style="17" customWidth="1"/>
    <col min="7945" max="7945" width="15.28515625" style="17" customWidth="1"/>
    <col min="7946" max="7946" width="30.7109375" style="17" customWidth="1"/>
    <col min="7947" max="7947" width="14.42578125" style="17" bestFit="1" customWidth="1"/>
    <col min="7948" max="8192" width="11.42578125" style="17"/>
    <col min="8193" max="8193" width="6.7109375" style="17" customWidth="1"/>
    <col min="8194" max="8194" width="45.7109375" style="17" customWidth="1"/>
    <col min="8195" max="8195" width="14.7109375" style="17" customWidth="1"/>
    <col min="8196" max="8196" width="13.7109375" style="17" customWidth="1"/>
    <col min="8197" max="8197" width="15.7109375" style="17" customWidth="1"/>
    <col min="8198" max="8198" width="15.28515625" style="17" customWidth="1"/>
    <col min="8199" max="8199" width="35.7109375" style="17" customWidth="1"/>
    <col min="8200" max="8200" width="17.7109375" style="17" customWidth="1"/>
    <col min="8201" max="8201" width="15.28515625" style="17" customWidth="1"/>
    <col min="8202" max="8202" width="30.7109375" style="17" customWidth="1"/>
    <col min="8203" max="8203" width="14.42578125" style="17" bestFit="1" customWidth="1"/>
    <col min="8204" max="8448" width="11.42578125" style="17"/>
    <col min="8449" max="8449" width="6.7109375" style="17" customWidth="1"/>
    <col min="8450" max="8450" width="45.7109375" style="17" customWidth="1"/>
    <col min="8451" max="8451" width="14.7109375" style="17" customWidth="1"/>
    <col min="8452" max="8452" width="13.7109375" style="17" customWidth="1"/>
    <col min="8453" max="8453" width="15.7109375" style="17" customWidth="1"/>
    <col min="8454" max="8454" width="15.28515625" style="17" customWidth="1"/>
    <col min="8455" max="8455" width="35.7109375" style="17" customWidth="1"/>
    <col min="8456" max="8456" width="17.7109375" style="17" customWidth="1"/>
    <col min="8457" max="8457" width="15.28515625" style="17" customWidth="1"/>
    <col min="8458" max="8458" width="30.7109375" style="17" customWidth="1"/>
    <col min="8459" max="8459" width="14.42578125" style="17" bestFit="1" customWidth="1"/>
    <col min="8460" max="8704" width="11.42578125" style="17"/>
    <col min="8705" max="8705" width="6.7109375" style="17" customWidth="1"/>
    <col min="8706" max="8706" width="45.7109375" style="17" customWidth="1"/>
    <col min="8707" max="8707" width="14.7109375" style="17" customWidth="1"/>
    <col min="8708" max="8708" width="13.7109375" style="17" customWidth="1"/>
    <col min="8709" max="8709" width="15.7109375" style="17" customWidth="1"/>
    <col min="8710" max="8710" width="15.28515625" style="17" customWidth="1"/>
    <col min="8711" max="8711" width="35.7109375" style="17" customWidth="1"/>
    <col min="8712" max="8712" width="17.7109375" style="17" customWidth="1"/>
    <col min="8713" max="8713" width="15.28515625" style="17" customWidth="1"/>
    <col min="8714" max="8714" width="30.7109375" style="17" customWidth="1"/>
    <col min="8715" max="8715" width="14.42578125" style="17" bestFit="1" customWidth="1"/>
    <col min="8716" max="8960" width="11.42578125" style="17"/>
    <col min="8961" max="8961" width="6.7109375" style="17" customWidth="1"/>
    <col min="8962" max="8962" width="45.7109375" style="17" customWidth="1"/>
    <col min="8963" max="8963" width="14.7109375" style="17" customWidth="1"/>
    <col min="8964" max="8964" width="13.7109375" style="17" customWidth="1"/>
    <col min="8965" max="8965" width="15.7109375" style="17" customWidth="1"/>
    <col min="8966" max="8966" width="15.28515625" style="17" customWidth="1"/>
    <col min="8967" max="8967" width="35.7109375" style="17" customWidth="1"/>
    <col min="8968" max="8968" width="17.7109375" style="17" customWidth="1"/>
    <col min="8969" max="8969" width="15.28515625" style="17" customWidth="1"/>
    <col min="8970" max="8970" width="30.7109375" style="17" customWidth="1"/>
    <col min="8971" max="8971" width="14.42578125" style="17" bestFit="1" customWidth="1"/>
    <col min="8972" max="9216" width="11.42578125" style="17"/>
    <col min="9217" max="9217" width="6.7109375" style="17" customWidth="1"/>
    <col min="9218" max="9218" width="45.7109375" style="17" customWidth="1"/>
    <col min="9219" max="9219" width="14.7109375" style="17" customWidth="1"/>
    <col min="9220" max="9220" width="13.7109375" style="17" customWidth="1"/>
    <col min="9221" max="9221" width="15.7109375" style="17" customWidth="1"/>
    <col min="9222" max="9222" width="15.28515625" style="17" customWidth="1"/>
    <col min="9223" max="9223" width="35.7109375" style="17" customWidth="1"/>
    <col min="9224" max="9224" width="17.7109375" style="17" customWidth="1"/>
    <col min="9225" max="9225" width="15.28515625" style="17" customWidth="1"/>
    <col min="9226" max="9226" width="30.7109375" style="17" customWidth="1"/>
    <col min="9227" max="9227" width="14.42578125" style="17" bestFit="1" customWidth="1"/>
    <col min="9228" max="9472" width="11.42578125" style="17"/>
    <col min="9473" max="9473" width="6.7109375" style="17" customWidth="1"/>
    <col min="9474" max="9474" width="45.7109375" style="17" customWidth="1"/>
    <col min="9475" max="9475" width="14.7109375" style="17" customWidth="1"/>
    <col min="9476" max="9476" width="13.7109375" style="17" customWidth="1"/>
    <col min="9477" max="9477" width="15.7109375" style="17" customWidth="1"/>
    <col min="9478" max="9478" width="15.28515625" style="17" customWidth="1"/>
    <col min="9479" max="9479" width="35.7109375" style="17" customWidth="1"/>
    <col min="9480" max="9480" width="17.7109375" style="17" customWidth="1"/>
    <col min="9481" max="9481" width="15.28515625" style="17" customWidth="1"/>
    <col min="9482" max="9482" width="30.7109375" style="17" customWidth="1"/>
    <col min="9483" max="9483" width="14.42578125" style="17" bestFit="1" customWidth="1"/>
    <col min="9484" max="9728" width="11.42578125" style="17"/>
    <col min="9729" max="9729" width="6.7109375" style="17" customWidth="1"/>
    <col min="9730" max="9730" width="45.7109375" style="17" customWidth="1"/>
    <col min="9731" max="9731" width="14.7109375" style="17" customWidth="1"/>
    <col min="9732" max="9732" width="13.7109375" style="17" customWidth="1"/>
    <col min="9733" max="9733" width="15.7109375" style="17" customWidth="1"/>
    <col min="9734" max="9734" width="15.28515625" style="17" customWidth="1"/>
    <col min="9735" max="9735" width="35.7109375" style="17" customWidth="1"/>
    <col min="9736" max="9736" width="17.7109375" style="17" customWidth="1"/>
    <col min="9737" max="9737" width="15.28515625" style="17" customWidth="1"/>
    <col min="9738" max="9738" width="30.7109375" style="17" customWidth="1"/>
    <col min="9739" max="9739" width="14.42578125" style="17" bestFit="1" customWidth="1"/>
    <col min="9740" max="9984" width="11.42578125" style="17"/>
    <col min="9985" max="9985" width="6.7109375" style="17" customWidth="1"/>
    <col min="9986" max="9986" width="45.7109375" style="17" customWidth="1"/>
    <col min="9987" max="9987" width="14.7109375" style="17" customWidth="1"/>
    <col min="9988" max="9988" width="13.7109375" style="17" customWidth="1"/>
    <col min="9989" max="9989" width="15.7109375" style="17" customWidth="1"/>
    <col min="9990" max="9990" width="15.28515625" style="17" customWidth="1"/>
    <col min="9991" max="9991" width="35.7109375" style="17" customWidth="1"/>
    <col min="9992" max="9992" width="17.7109375" style="17" customWidth="1"/>
    <col min="9993" max="9993" width="15.28515625" style="17" customWidth="1"/>
    <col min="9994" max="9994" width="30.7109375" style="17" customWidth="1"/>
    <col min="9995" max="9995" width="14.42578125" style="17" bestFit="1" customWidth="1"/>
    <col min="9996" max="10240" width="11.42578125" style="17"/>
    <col min="10241" max="10241" width="6.7109375" style="17" customWidth="1"/>
    <col min="10242" max="10242" width="45.7109375" style="17" customWidth="1"/>
    <col min="10243" max="10243" width="14.7109375" style="17" customWidth="1"/>
    <col min="10244" max="10244" width="13.7109375" style="17" customWidth="1"/>
    <col min="10245" max="10245" width="15.7109375" style="17" customWidth="1"/>
    <col min="10246" max="10246" width="15.28515625" style="17" customWidth="1"/>
    <col min="10247" max="10247" width="35.7109375" style="17" customWidth="1"/>
    <col min="10248" max="10248" width="17.7109375" style="17" customWidth="1"/>
    <col min="10249" max="10249" width="15.28515625" style="17" customWidth="1"/>
    <col min="10250" max="10250" width="30.7109375" style="17" customWidth="1"/>
    <col min="10251" max="10251" width="14.42578125" style="17" bestFit="1" customWidth="1"/>
    <col min="10252" max="10496" width="11.42578125" style="17"/>
    <col min="10497" max="10497" width="6.7109375" style="17" customWidth="1"/>
    <col min="10498" max="10498" width="45.7109375" style="17" customWidth="1"/>
    <col min="10499" max="10499" width="14.7109375" style="17" customWidth="1"/>
    <col min="10500" max="10500" width="13.7109375" style="17" customWidth="1"/>
    <col min="10501" max="10501" width="15.7109375" style="17" customWidth="1"/>
    <col min="10502" max="10502" width="15.28515625" style="17" customWidth="1"/>
    <col min="10503" max="10503" width="35.7109375" style="17" customWidth="1"/>
    <col min="10504" max="10504" width="17.7109375" style="17" customWidth="1"/>
    <col min="10505" max="10505" width="15.28515625" style="17" customWidth="1"/>
    <col min="10506" max="10506" width="30.7109375" style="17" customWidth="1"/>
    <col min="10507" max="10507" width="14.42578125" style="17" bestFit="1" customWidth="1"/>
    <col min="10508" max="10752" width="11.42578125" style="17"/>
    <col min="10753" max="10753" width="6.7109375" style="17" customWidth="1"/>
    <col min="10754" max="10754" width="45.7109375" style="17" customWidth="1"/>
    <col min="10755" max="10755" width="14.7109375" style="17" customWidth="1"/>
    <col min="10756" max="10756" width="13.7109375" style="17" customWidth="1"/>
    <col min="10757" max="10757" width="15.7109375" style="17" customWidth="1"/>
    <col min="10758" max="10758" width="15.28515625" style="17" customWidth="1"/>
    <col min="10759" max="10759" width="35.7109375" style="17" customWidth="1"/>
    <col min="10760" max="10760" width="17.7109375" style="17" customWidth="1"/>
    <col min="10761" max="10761" width="15.28515625" style="17" customWidth="1"/>
    <col min="10762" max="10762" width="30.7109375" style="17" customWidth="1"/>
    <col min="10763" max="10763" width="14.42578125" style="17" bestFit="1" customWidth="1"/>
    <col min="10764" max="11008" width="11.42578125" style="17"/>
    <col min="11009" max="11009" width="6.7109375" style="17" customWidth="1"/>
    <col min="11010" max="11010" width="45.7109375" style="17" customWidth="1"/>
    <col min="11011" max="11011" width="14.7109375" style="17" customWidth="1"/>
    <col min="11012" max="11012" width="13.7109375" style="17" customWidth="1"/>
    <col min="11013" max="11013" width="15.7109375" style="17" customWidth="1"/>
    <col min="11014" max="11014" width="15.28515625" style="17" customWidth="1"/>
    <col min="11015" max="11015" width="35.7109375" style="17" customWidth="1"/>
    <col min="11016" max="11016" width="17.7109375" style="17" customWidth="1"/>
    <col min="11017" max="11017" width="15.28515625" style="17" customWidth="1"/>
    <col min="11018" max="11018" width="30.7109375" style="17" customWidth="1"/>
    <col min="11019" max="11019" width="14.42578125" style="17" bestFit="1" customWidth="1"/>
    <col min="11020" max="11264" width="11.42578125" style="17"/>
    <col min="11265" max="11265" width="6.7109375" style="17" customWidth="1"/>
    <col min="11266" max="11266" width="45.7109375" style="17" customWidth="1"/>
    <col min="11267" max="11267" width="14.7109375" style="17" customWidth="1"/>
    <col min="11268" max="11268" width="13.7109375" style="17" customWidth="1"/>
    <col min="11269" max="11269" width="15.7109375" style="17" customWidth="1"/>
    <col min="11270" max="11270" width="15.28515625" style="17" customWidth="1"/>
    <col min="11271" max="11271" width="35.7109375" style="17" customWidth="1"/>
    <col min="11272" max="11272" width="17.7109375" style="17" customWidth="1"/>
    <col min="11273" max="11273" width="15.28515625" style="17" customWidth="1"/>
    <col min="11274" max="11274" width="30.7109375" style="17" customWidth="1"/>
    <col min="11275" max="11275" width="14.42578125" style="17" bestFit="1" customWidth="1"/>
    <col min="11276" max="11520" width="11.42578125" style="17"/>
    <col min="11521" max="11521" width="6.7109375" style="17" customWidth="1"/>
    <col min="11522" max="11522" width="45.7109375" style="17" customWidth="1"/>
    <col min="11523" max="11523" width="14.7109375" style="17" customWidth="1"/>
    <col min="11524" max="11524" width="13.7109375" style="17" customWidth="1"/>
    <col min="11525" max="11525" width="15.7109375" style="17" customWidth="1"/>
    <col min="11526" max="11526" width="15.28515625" style="17" customWidth="1"/>
    <col min="11527" max="11527" width="35.7109375" style="17" customWidth="1"/>
    <col min="11528" max="11528" width="17.7109375" style="17" customWidth="1"/>
    <col min="11529" max="11529" width="15.28515625" style="17" customWidth="1"/>
    <col min="11530" max="11530" width="30.7109375" style="17" customWidth="1"/>
    <col min="11531" max="11531" width="14.42578125" style="17" bestFit="1" customWidth="1"/>
    <col min="11532" max="11776" width="11.42578125" style="17"/>
    <col min="11777" max="11777" width="6.7109375" style="17" customWidth="1"/>
    <col min="11778" max="11778" width="45.7109375" style="17" customWidth="1"/>
    <col min="11779" max="11779" width="14.7109375" style="17" customWidth="1"/>
    <col min="11780" max="11780" width="13.7109375" style="17" customWidth="1"/>
    <col min="11781" max="11781" width="15.7109375" style="17" customWidth="1"/>
    <col min="11782" max="11782" width="15.28515625" style="17" customWidth="1"/>
    <col min="11783" max="11783" width="35.7109375" style="17" customWidth="1"/>
    <col min="11784" max="11784" width="17.7109375" style="17" customWidth="1"/>
    <col min="11785" max="11785" width="15.28515625" style="17" customWidth="1"/>
    <col min="11786" max="11786" width="30.7109375" style="17" customWidth="1"/>
    <col min="11787" max="11787" width="14.42578125" style="17" bestFit="1" customWidth="1"/>
    <col min="11788" max="12032" width="11.42578125" style="17"/>
    <col min="12033" max="12033" width="6.7109375" style="17" customWidth="1"/>
    <col min="12034" max="12034" width="45.7109375" style="17" customWidth="1"/>
    <col min="12035" max="12035" width="14.7109375" style="17" customWidth="1"/>
    <col min="12036" max="12036" width="13.7109375" style="17" customWidth="1"/>
    <col min="12037" max="12037" width="15.7109375" style="17" customWidth="1"/>
    <col min="12038" max="12038" width="15.28515625" style="17" customWidth="1"/>
    <col min="12039" max="12039" width="35.7109375" style="17" customWidth="1"/>
    <col min="12040" max="12040" width="17.7109375" style="17" customWidth="1"/>
    <col min="12041" max="12041" width="15.28515625" style="17" customWidth="1"/>
    <col min="12042" max="12042" width="30.7109375" style="17" customWidth="1"/>
    <col min="12043" max="12043" width="14.42578125" style="17" bestFit="1" customWidth="1"/>
    <col min="12044" max="12288" width="11.42578125" style="17"/>
    <col min="12289" max="12289" width="6.7109375" style="17" customWidth="1"/>
    <col min="12290" max="12290" width="45.7109375" style="17" customWidth="1"/>
    <col min="12291" max="12291" width="14.7109375" style="17" customWidth="1"/>
    <col min="12292" max="12292" width="13.7109375" style="17" customWidth="1"/>
    <col min="12293" max="12293" width="15.7109375" style="17" customWidth="1"/>
    <col min="12294" max="12294" width="15.28515625" style="17" customWidth="1"/>
    <col min="12295" max="12295" width="35.7109375" style="17" customWidth="1"/>
    <col min="12296" max="12296" width="17.7109375" style="17" customWidth="1"/>
    <col min="12297" max="12297" width="15.28515625" style="17" customWidth="1"/>
    <col min="12298" max="12298" width="30.7109375" style="17" customWidth="1"/>
    <col min="12299" max="12299" width="14.42578125" style="17" bestFit="1" customWidth="1"/>
    <col min="12300" max="12544" width="11.42578125" style="17"/>
    <col min="12545" max="12545" width="6.7109375" style="17" customWidth="1"/>
    <col min="12546" max="12546" width="45.7109375" style="17" customWidth="1"/>
    <col min="12547" max="12547" width="14.7109375" style="17" customWidth="1"/>
    <col min="12548" max="12548" width="13.7109375" style="17" customWidth="1"/>
    <col min="12549" max="12549" width="15.7109375" style="17" customWidth="1"/>
    <col min="12550" max="12550" width="15.28515625" style="17" customWidth="1"/>
    <col min="12551" max="12551" width="35.7109375" style="17" customWidth="1"/>
    <col min="12552" max="12552" width="17.7109375" style="17" customWidth="1"/>
    <col min="12553" max="12553" width="15.28515625" style="17" customWidth="1"/>
    <col min="12554" max="12554" width="30.7109375" style="17" customWidth="1"/>
    <col min="12555" max="12555" width="14.42578125" style="17" bestFit="1" customWidth="1"/>
    <col min="12556" max="12800" width="11.42578125" style="17"/>
    <col min="12801" max="12801" width="6.7109375" style="17" customWidth="1"/>
    <col min="12802" max="12802" width="45.7109375" style="17" customWidth="1"/>
    <col min="12803" max="12803" width="14.7109375" style="17" customWidth="1"/>
    <col min="12804" max="12804" width="13.7109375" style="17" customWidth="1"/>
    <col min="12805" max="12805" width="15.7109375" style="17" customWidth="1"/>
    <col min="12806" max="12806" width="15.28515625" style="17" customWidth="1"/>
    <col min="12807" max="12807" width="35.7109375" style="17" customWidth="1"/>
    <col min="12808" max="12808" width="17.7109375" style="17" customWidth="1"/>
    <col min="12809" max="12809" width="15.28515625" style="17" customWidth="1"/>
    <col min="12810" max="12810" width="30.7109375" style="17" customWidth="1"/>
    <col min="12811" max="12811" width="14.42578125" style="17" bestFit="1" customWidth="1"/>
    <col min="12812" max="13056" width="11.42578125" style="17"/>
    <col min="13057" max="13057" width="6.7109375" style="17" customWidth="1"/>
    <col min="13058" max="13058" width="45.7109375" style="17" customWidth="1"/>
    <col min="13059" max="13059" width="14.7109375" style="17" customWidth="1"/>
    <col min="13060" max="13060" width="13.7109375" style="17" customWidth="1"/>
    <col min="13061" max="13061" width="15.7109375" style="17" customWidth="1"/>
    <col min="13062" max="13062" width="15.28515625" style="17" customWidth="1"/>
    <col min="13063" max="13063" width="35.7109375" style="17" customWidth="1"/>
    <col min="13064" max="13064" width="17.7109375" style="17" customWidth="1"/>
    <col min="13065" max="13065" width="15.28515625" style="17" customWidth="1"/>
    <col min="13066" max="13066" width="30.7109375" style="17" customWidth="1"/>
    <col min="13067" max="13067" width="14.42578125" style="17" bestFit="1" customWidth="1"/>
    <col min="13068" max="13312" width="11.42578125" style="17"/>
    <col min="13313" max="13313" width="6.7109375" style="17" customWidth="1"/>
    <col min="13314" max="13314" width="45.7109375" style="17" customWidth="1"/>
    <col min="13315" max="13315" width="14.7109375" style="17" customWidth="1"/>
    <col min="13316" max="13316" width="13.7109375" style="17" customWidth="1"/>
    <col min="13317" max="13317" width="15.7109375" style="17" customWidth="1"/>
    <col min="13318" max="13318" width="15.28515625" style="17" customWidth="1"/>
    <col min="13319" max="13319" width="35.7109375" style="17" customWidth="1"/>
    <col min="13320" max="13320" width="17.7109375" style="17" customWidth="1"/>
    <col min="13321" max="13321" width="15.28515625" style="17" customWidth="1"/>
    <col min="13322" max="13322" width="30.7109375" style="17" customWidth="1"/>
    <col min="13323" max="13323" width="14.42578125" style="17" bestFit="1" customWidth="1"/>
    <col min="13324" max="13568" width="11.42578125" style="17"/>
    <col min="13569" max="13569" width="6.7109375" style="17" customWidth="1"/>
    <col min="13570" max="13570" width="45.7109375" style="17" customWidth="1"/>
    <col min="13571" max="13571" width="14.7109375" style="17" customWidth="1"/>
    <col min="13572" max="13572" width="13.7109375" style="17" customWidth="1"/>
    <col min="13573" max="13573" width="15.7109375" style="17" customWidth="1"/>
    <col min="13574" max="13574" width="15.28515625" style="17" customWidth="1"/>
    <col min="13575" max="13575" width="35.7109375" style="17" customWidth="1"/>
    <col min="13576" max="13576" width="17.7109375" style="17" customWidth="1"/>
    <col min="13577" max="13577" width="15.28515625" style="17" customWidth="1"/>
    <col min="13578" max="13578" width="30.7109375" style="17" customWidth="1"/>
    <col min="13579" max="13579" width="14.42578125" style="17" bestFit="1" customWidth="1"/>
    <col min="13580" max="13824" width="11.42578125" style="17"/>
    <col min="13825" max="13825" width="6.7109375" style="17" customWidth="1"/>
    <col min="13826" max="13826" width="45.7109375" style="17" customWidth="1"/>
    <col min="13827" max="13827" width="14.7109375" style="17" customWidth="1"/>
    <col min="13828" max="13828" width="13.7109375" style="17" customWidth="1"/>
    <col min="13829" max="13829" width="15.7109375" style="17" customWidth="1"/>
    <col min="13830" max="13830" width="15.28515625" style="17" customWidth="1"/>
    <col min="13831" max="13831" width="35.7109375" style="17" customWidth="1"/>
    <col min="13832" max="13832" width="17.7109375" style="17" customWidth="1"/>
    <col min="13833" max="13833" width="15.28515625" style="17" customWidth="1"/>
    <col min="13834" max="13834" width="30.7109375" style="17" customWidth="1"/>
    <col min="13835" max="13835" width="14.42578125" style="17" bestFit="1" customWidth="1"/>
    <col min="13836" max="14080" width="11.42578125" style="17"/>
    <col min="14081" max="14081" width="6.7109375" style="17" customWidth="1"/>
    <col min="14082" max="14082" width="45.7109375" style="17" customWidth="1"/>
    <col min="14083" max="14083" width="14.7109375" style="17" customWidth="1"/>
    <col min="14084" max="14084" width="13.7109375" style="17" customWidth="1"/>
    <col min="14085" max="14085" width="15.7109375" style="17" customWidth="1"/>
    <col min="14086" max="14086" width="15.28515625" style="17" customWidth="1"/>
    <col min="14087" max="14087" width="35.7109375" style="17" customWidth="1"/>
    <col min="14088" max="14088" width="17.7109375" style="17" customWidth="1"/>
    <col min="14089" max="14089" width="15.28515625" style="17" customWidth="1"/>
    <col min="14090" max="14090" width="30.7109375" style="17" customWidth="1"/>
    <col min="14091" max="14091" width="14.42578125" style="17" bestFit="1" customWidth="1"/>
    <col min="14092" max="14336" width="11.42578125" style="17"/>
    <col min="14337" max="14337" width="6.7109375" style="17" customWidth="1"/>
    <col min="14338" max="14338" width="45.7109375" style="17" customWidth="1"/>
    <col min="14339" max="14339" width="14.7109375" style="17" customWidth="1"/>
    <col min="14340" max="14340" width="13.7109375" style="17" customWidth="1"/>
    <col min="14341" max="14341" width="15.7109375" style="17" customWidth="1"/>
    <col min="14342" max="14342" width="15.28515625" style="17" customWidth="1"/>
    <col min="14343" max="14343" width="35.7109375" style="17" customWidth="1"/>
    <col min="14344" max="14344" width="17.7109375" style="17" customWidth="1"/>
    <col min="14345" max="14345" width="15.28515625" style="17" customWidth="1"/>
    <col min="14346" max="14346" width="30.7109375" style="17" customWidth="1"/>
    <col min="14347" max="14347" width="14.42578125" style="17" bestFit="1" customWidth="1"/>
    <col min="14348" max="14592" width="11.42578125" style="17"/>
    <col min="14593" max="14593" width="6.7109375" style="17" customWidth="1"/>
    <col min="14594" max="14594" width="45.7109375" style="17" customWidth="1"/>
    <col min="14595" max="14595" width="14.7109375" style="17" customWidth="1"/>
    <col min="14596" max="14596" width="13.7109375" style="17" customWidth="1"/>
    <col min="14597" max="14597" width="15.7109375" style="17" customWidth="1"/>
    <col min="14598" max="14598" width="15.28515625" style="17" customWidth="1"/>
    <col min="14599" max="14599" width="35.7109375" style="17" customWidth="1"/>
    <col min="14600" max="14600" width="17.7109375" style="17" customWidth="1"/>
    <col min="14601" max="14601" width="15.28515625" style="17" customWidth="1"/>
    <col min="14602" max="14602" width="30.7109375" style="17" customWidth="1"/>
    <col min="14603" max="14603" width="14.42578125" style="17" bestFit="1" customWidth="1"/>
    <col min="14604" max="14848" width="11.42578125" style="17"/>
    <col min="14849" max="14849" width="6.7109375" style="17" customWidth="1"/>
    <col min="14850" max="14850" width="45.7109375" style="17" customWidth="1"/>
    <col min="14851" max="14851" width="14.7109375" style="17" customWidth="1"/>
    <col min="14852" max="14852" width="13.7109375" style="17" customWidth="1"/>
    <col min="14853" max="14853" width="15.7109375" style="17" customWidth="1"/>
    <col min="14854" max="14854" width="15.28515625" style="17" customWidth="1"/>
    <col min="14855" max="14855" width="35.7109375" style="17" customWidth="1"/>
    <col min="14856" max="14856" width="17.7109375" style="17" customWidth="1"/>
    <col min="14857" max="14857" width="15.28515625" style="17" customWidth="1"/>
    <col min="14858" max="14858" width="30.7109375" style="17" customWidth="1"/>
    <col min="14859" max="14859" width="14.42578125" style="17" bestFit="1" customWidth="1"/>
    <col min="14860" max="15104" width="11.42578125" style="17"/>
    <col min="15105" max="15105" width="6.7109375" style="17" customWidth="1"/>
    <col min="15106" max="15106" width="45.7109375" style="17" customWidth="1"/>
    <col min="15107" max="15107" width="14.7109375" style="17" customWidth="1"/>
    <col min="15108" max="15108" width="13.7109375" style="17" customWidth="1"/>
    <col min="15109" max="15109" width="15.7109375" style="17" customWidth="1"/>
    <col min="15110" max="15110" width="15.28515625" style="17" customWidth="1"/>
    <col min="15111" max="15111" width="35.7109375" style="17" customWidth="1"/>
    <col min="15112" max="15112" width="17.7109375" style="17" customWidth="1"/>
    <col min="15113" max="15113" width="15.28515625" style="17" customWidth="1"/>
    <col min="15114" max="15114" width="30.7109375" style="17" customWidth="1"/>
    <col min="15115" max="15115" width="14.42578125" style="17" bestFit="1" customWidth="1"/>
    <col min="15116" max="15360" width="11.42578125" style="17"/>
    <col min="15361" max="15361" width="6.7109375" style="17" customWidth="1"/>
    <col min="15362" max="15362" width="45.7109375" style="17" customWidth="1"/>
    <col min="15363" max="15363" width="14.7109375" style="17" customWidth="1"/>
    <col min="15364" max="15364" width="13.7109375" style="17" customWidth="1"/>
    <col min="15365" max="15365" width="15.7109375" style="17" customWidth="1"/>
    <col min="15366" max="15366" width="15.28515625" style="17" customWidth="1"/>
    <col min="15367" max="15367" width="35.7109375" style="17" customWidth="1"/>
    <col min="15368" max="15368" width="17.7109375" style="17" customWidth="1"/>
    <col min="15369" max="15369" width="15.28515625" style="17" customWidth="1"/>
    <col min="15370" max="15370" width="30.7109375" style="17" customWidth="1"/>
    <col min="15371" max="15371" width="14.42578125" style="17" bestFit="1" customWidth="1"/>
    <col min="15372" max="15616" width="11.42578125" style="17"/>
    <col min="15617" max="15617" width="6.7109375" style="17" customWidth="1"/>
    <col min="15618" max="15618" width="45.7109375" style="17" customWidth="1"/>
    <col min="15619" max="15619" width="14.7109375" style="17" customWidth="1"/>
    <col min="15620" max="15620" width="13.7109375" style="17" customWidth="1"/>
    <col min="15621" max="15621" width="15.7109375" style="17" customWidth="1"/>
    <col min="15622" max="15622" width="15.28515625" style="17" customWidth="1"/>
    <col min="15623" max="15623" width="35.7109375" style="17" customWidth="1"/>
    <col min="15624" max="15624" width="17.7109375" style="17" customWidth="1"/>
    <col min="15625" max="15625" width="15.28515625" style="17" customWidth="1"/>
    <col min="15626" max="15626" width="30.7109375" style="17" customWidth="1"/>
    <col min="15627" max="15627" width="14.42578125" style="17" bestFit="1" customWidth="1"/>
    <col min="15628" max="15872" width="11.42578125" style="17"/>
    <col min="15873" max="15873" width="6.7109375" style="17" customWidth="1"/>
    <col min="15874" max="15874" width="45.7109375" style="17" customWidth="1"/>
    <col min="15875" max="15875" width="14.7109375" style="17" customWidth="1"/>
    <col min="15876" max="15876" width="13.7109375" style="17" customWidth="1"/>
    <col min="15877" max="15877" width="15.7109375" style="17" customWidth="1"/>
    <col min="15878" max="15878" width="15.28515625" style="17" customWidth="1"/>
    <col min="15879" max="15879" width="35.7109375" style="17" customWidth="1"/>
    <col min="15880" max="15880" width="17.7109375" style="17" customWidth="1"/>
    <col min="15881" max="15881" width="15.28515625" style="17" customWidth="1"/>
    <col min="15882" max="15882" width="30.7109375" style="17" customWidth="1"/>
    <col min="15883" max="15883" width="14.42578125" style="17" bestFit="1" customWidth="1"/>
    <col min="15884" max="16128" width="11.42578125" style="17"/>
    <col min="16129" max="16129" width="6.7109375" style="17" customWidth="1"/>
    <col min="16130" max="16130" width="45.7109375" style="17" customWidth="1"/>
    <col min="16131" max="16131" width="14.7109375" style="17" customWidth="1"/>
    <col min="16132" max="16132" width="13.7109375" style="17" customWidth="1"/>
    <col min="16133" max="16133" width="15.7109375" style="17" customWidth="1"/>
    <col min="16134" max="16134" width="15.28515625" style="17" customWidth="1"/>
    <col min="16135" max="16135" width="35.7109375" style="17" customWidth="1"/>
    <col min="16136" max="16136" width="17.7109375" style="17" customWidth="1"/>
    <col min="16137" max="16137" width="15.28515625" style="17" customWidth="1"/>
    <col min="16138" max="16138" width="30.7109375" style="17" customWidth="1"/>
    <col min="16139" max="16139" width="14.42578125" style="17" bestFit="1" customWidth="1"/>
    <col min="16140" max="16384" width="11.42578125" style="17"/>
  </cols>
  <sheetData>
    <row r="1" spans="1:14" ht="18.75" x14ac:dyDescent="0.25">
      <c r="A1" s="878"/>
      <c r="B1" s="879"/>
      <c r="C1" s="879"/>
      <c r="D1" s="878"/>
      <c r="E1" s="878"/>
      <c r="F1" s="878"/>
      <c r="G1" s="880"/>
      <c r="H1" s="878"/>
      <c r="I1" s="878"/>
      <c r="J1" s="881" t="s">
        <v>2226</v>
      </c>
    </row>
    <row r="2" spans="1:14" s="13" customFormat="1" ht="18.75" x14ac:dyDescent="0.25">
      <c r="A2" s="1872" t="s">
        <v>1459</v>
      </c>
      <c r="B2" s="1872"/>
      <c r="C2" s="1872"/>
      <c r="D2" s="1872"/>
      <c r="E2" s="1872"/>
      <c r="F2" s="1872"/>
      <c r="G2" s="1872"/>
      <c r="H2" s="1872"/>
      <c r="I2" s="1872"/>
      <c r="J2" s="1872"/>
    </row>
    <row r="3" spans="1:14" s="13" customFormat="1" ht="18.75" x14ac:dyDescent="0.25">
      <c r="A3" s="1872" t="s">
        <v>88</v>
      </c>
      <c r="B3" s="1872"/>
      <c r="C3" s="1872"/>
      <c r="D3" s="1872"/>
      <c r="E3" s="1872"/>
      <c r="F3" s="1872"/>
      <c r="G3" s="1872"/>
      <c r="H3" s="1872"/>
      <c r="I3" s="1872"/>
      <c r="J3" s="1872"/>
    </row>
    <row r="4" spans="1:14" s="13" customFormat="1" ht="18.75" x14ac:dyDescent="0.25">
      <c r="A4" s="1872" t="s">
        <v>38</v>
      </c>
      <c r="B4" s="1872"/>
      <c r="C4" s="1872"/>
      <c r="D4" s="1872"/>
      <c r="E4" s="1872"/>
      <c r="F4" s="1872"/>
      <c r="G4" s="1872"/>
      <c r="H4" s="1872"/>
      <c r="I4" s="1872"/>
      <c r="J4" s="1872"/>
    </row>
    <row r="5" spans="1:14" s="13" customFormat="1" ht="18.75" x14ac:dyDescent="0.3">
      <c r="A5" s="2402" t="s">
        <v>1250</v>
      </c>
      <c r="B5" s="2402"/>
      <c r="C5" s="2402"/>
      <c r="D5" s="2402"/>
      <c r="E5" s="2402"/>
      <c r="F5" s="2402"/>
      <c r="G5" s="2634"/>
      <c r="H5" s="2402"/>
      <c r="I5" s="2402"/>
      <c r="J5" s="2402"/>
    </row>
    <row r="6" spans="1:14" s="14" customFormat="1" ht="112.5" x14ac:dyDescent="0.25">
      <c r="A6" s="606" t="s">
        <v>1</v>
      </c>
      <c r="B6" s="607" t="s">
        <v>2</v>
      </c>
      <c r="C6" s="607" t="s">
        <v>3</v>
      </c>
      <c r="D6" s="608" t="s">
        <v>706</v>
      </c>
      <c r="E6" s="609" t="s">
        <v>1259</v>
      </c>
      <c r="F6" s="609" t="s">
        <v>4</v>
      </c>
      <c r="G6" s="607" t="s">
        <v>5</v>
      </c>
      <c r="H6" s="607" t="s">
        <v>1257</v>
      </c>
      <c r="I6" s="607" t="s">
        <v>6</v>
      </c>
      <c r="J6" s="607" t="s">
        <v>7</v>
      </c>
    </row>
    <row r="7" spans="1:14" s="14" customFormat="1" ht="18.75" x14ac:dyDescent="0.25">
      <c r="A7" s="882">
        <v>1</v>
      </c>
      <c r="B7" s="882">
        <v>2</v>
      </c>
      <c r="C7" s="882">
        <v>3</v>
      </c>
      <c r="D7" s="882">
        <v>4</v>
      </c>
      <c r="E7" s="882">
        <v>5</v>
      </c>
      <c r="F7" s="882">
        <v>6</v>
      </c>
      <c r="G7" s="882">
        <v>7</v>
      </c>
      <c r="H7" s="882">
        <v>8</v>
      </c>
      <c r="I7" s="882">
        <v>9</v>
      </c>
      <c r="J7" s="882">
        <v>10</v>
      </c>
    </row>
    <row r="8" spans="1:14" s="15" customFormat="1" ht="18.75" x14ac:dyDescent="0.25">
      <c r="A8" s="2635" t="s">
        <v>39</v>
      </c>
      <c r="B8" s="2635"/>
      <c r="C8" s="2635"/>
      <c r="D8" s="2635"/>
      <c r="E8" s="2635"/>
      <c r="F8" s="2635"/>
      <c r="G8" s="2635"/>
      <c r="H8" s="2635"/>
      <c r="I8" s="2635"/>
      <c r="J8" s="2635"/>
    </row>
    <row r="9" spans="1:14" s="16" customFormat="1" ht="18.75" x14ac:dyDescent="0.25">
      <c r="A9" s="2629" t="s">
        <v>10</v>
      </c>
      <c r="B9" s="2630" t="s">
        <v>932</v>
      </c>
      <c r="C9" s="883" t="s">
        <v>18</v>
      </c>
      <c r="D9" s="884">
        <f>D10+D11+D12</f>
        <v>60170.3</v>
      </c>
      <c r="E9" s="884">
        <f>E10+E11+E12</f>
        <v>58498.400000000001</v>
      </c>
      <c r="F9" s="884">
        <f>E9/D9*100</f>
        <v>97.22138663094583</v>
      </c>
      <c r="G9" s="2631"/>
      <c r="H9" s="884">
        <f>H10+H11+H12</f>
        <v>58498.400000000001</v>
      </c>
      <c r="I9" s="884">
        <f>H9/D9*100</f>
        <v>97.22138663094583</v>
      </c>
      <c r="J9" s="2628"/>
    </row>
    <row r="10" spans="1:14" s="16" customFormat="1" ht="86.25" customHeight="1" x14ac:dyDescent="0.25">
      <c r="A10" s="2629"/>
      <c r="B10" s="2630"/>
      <c r="C10" s="883" t="s">
        <v>19</v>
      </c>
      <c r="D10" s="884">
        <f>D14</f>
        <v>14764</v>
      </c>
      <c r="E10" s="884">
        <f>E14</f>
        <v>14292</v>
      </c>
      <c r="F10" s="884">
        <f t="shared" ref="F10:F12" si="0">E10/D10*100</f>
        <v>96.803034408019499</v>
      </c>
      <c r="G10" s="2631"/>
      <c r="H10" s="884">
        <f>H14</f>
        <v>14292</v>
      </c>
      <c r="I10" s="884">
        <f t="shared" ref="I10:I12" si="1">H10/D10*100</f>
        <v>96.803034408019499</v>
      </c>
      <c r="J10" s="2628"/>
    </row>
    <row r="11" spans="1:14" s="16" customFormat="1" ht="93.75" x14ac:dyDescent="0.25">
      <c r="A11" s="2629"/>
      <c r="B11" s="2630"/>
      <c r="C11" s="885" t="s">
        <v>23</v>
      </c>
      <c r="D11" s="884">
        <f>D15+D17</f>
        <v>38419.4</v>
      </c>
      <c r="E11" s="884">
        <f>E15+E17</f>
        <v>37219.5</v>
      </c>
      <c r="F11" s="884">
        <f t="shared" si="0"/>
        <v>96.876838264002046</v>
      </c>
      <c r="G11" s="2631"/>
      <c r="H11" s="884">
        <f>H15+H17</f>
        <v>37219.5</v>
      </c>
      <c r="I11" s="884">
        <f t="shared" si="1"/>
        <v>96.876838264002046</v>
      </c>
      <c r="J11" s="2628"/>
    </row>
    <row r="12" spans="1:14" s="16" customFormat="1" ht="54" customHeight="1" x14ac:dyDescent="0.25">
      <c r="A12" s="2629"/>
      <c r="B12" s="2630"/>
      <c r="C12" s="883" t="s">
        <v>24</v>
      </c>
      <c r="D12" s="884">
        <f>D18</f>
        <v>6986.9</v>
      </c>
      <c r="E12" s="884">
        <f>E18</f>
        <v>6986.9</v>
      </c>
      <c r="F12" s="884">
        <f t="shared" si="0"/>
        <v>100</v>
      </c>
      <c r="G12" s="2631"/>
      <c r="H12" s="884">
        <f>H18</f>
        <v>6986.9</v>
      </c>
      <c r="I12" s="884">
        <f t="shared" si="1"/>
        <v>100</v>
      </c>
      <c r="J12" s="2628"/>
    </row>
    <row r="13" spans="1:14" s="14" customFormat="1" ht="34.5" customHeight="1" x14ac:dyDescent="0.25">
      <c r="A13" s="2623" t="s">
        <v>12</v>
      </c>
      <c r="B13" s="2624" t="s">
        <v>933</v>
      </c>
      <c r="C13" s="886" t="s">
        <v>18</v>
      </c>
      <c r="D13" s="887">
        <f>D14+D15</f>
        <v>49738</v>
      </c>
      <c r="E13" s="887">
        <f>E14+E15</f>
        <v>48209.4</v>
      </c>
      <c r="F13" s="887">
        <f>E13/D13*100</f>
        <v>96.926695886444975</v>
      </c>
      <c r="G13" s="2625" t="s">
        <v>2241</v>
      </c>
      <c r="H13" s="887">
        <f>H14+H15</f>
        <v>48209.4</v>
      </c>
      <c r="I13" s="887">
        <f>H13/D13*100</f>
        <v>96.926695886444975</v>
      </c>
      <c r="J13" s="2626" t="s">
        <v>2354</v>
      </c>
    </row>
    <row r="14" spans="1:14" s="14" customFormat="1" ht="92.25" customHeight="1" x14ac:dyDescent="0.25">
      <c r="A14" s="2623"/>
      <c r="B14" s="2624"/>
      <c r="C14" s="1177" t="s">
        <v>19</v>
      </c>
      <c r="D14" s="889">
        <v>14764</v>
      </c>
      <c r="E14" s="889">
        <v>14292</v>
      </c>
      <c r="F14" s="887">
        <f t="shared" ref="F14:F27" si="2">E14/D14*100</f>
        <v>96.803034408019499</v>
      </c>
      <c r="G14" s="2625"/>
      <c r="H14" s="889">
        <v>14292</v>
      </c>
      <c r="I14" s="887">
        <f t="shared" ref="I14:I27" si="3">H14/D14*100</f>
        <v>96.803034408019499</v>
      </c>
      <c r="J14" s="2626"/>
      <c r="K14" s="182"/>
      <c r="L14" s="182"/>
      <c r="N14" s="182"/>
    </row>
    <row r="15" spans="1:14" s="14" customFormat="1" ht="105.75" customHeight="1" x14ac:dyDescent="0.25">
      <c r="A15" s="2623"/>
      <c r="B15" s="2624"/>
      <c r="C15" s="1177" t="s">
        <v>23</v>
      </c>
      <c r="D15" s="889">
        <v>34974</v>
      </c>
      <c r="E15" s="889">
        <v>33917.4</v>
      </c>
      <c r="F15" s="887">
        <f t="shared" si="2"/>
        <v>96.9788986103963</v>
      </c>
      <c r="G15" s="2625"/>
      <c r="H15" s="889">
        <v>33917.4</v>
      </c>
      <c r="I15" s="887">
        <f t="shared" si="3"/>
        <v>96.9788986103963</v>
      </c>
      <c r="J15" s="2626"/>
      <c r="N15" s="182"/>
    </row>
    <row r="16" spans="1:14" s="14" customFormat="1" ht="22.5" customHeight="1" x14ac:dyDescent="0.25">
      <c r="A16" s="2623" t="s">
        <v>13</v>
      </c>
      <c r="B16" s="2627" t="s">
        <v>934</v>
      </c>
      <c r="C16" s="1178" t="s">
        <v>18</v>
      </c>
      <c r="D16" s="889">
        <f>D17+D18</f>
        <v>10432.299999999999</v>
      </c>
      <c r="E16" s="889">
        <f>E17+E18</f>
        <v>10289</v>
      </c>
      <c r="F16" s="887">
        <f t="shared" si="2"/>
        <v>98.626381526604874</v>
      </c>
      <c r="G16" s="2628" t="s">
        <v>935</v>
      </c>
      <c r="H16" s="889">
        <f>H17+H18</f>
        <v>10289</v>
      </c>
      <c r="I16" s="887">
        <f t="shared" si="3"/>
        <v>98.626381526604874</v>
      </c>
      <c r="J16" s="2628"/>
    </row>
    <row r="17" spans="1:15" s="14" customFormat="1" ht="91.5" customHeight="1" x14ac:dyDescent="0.25">
      <c r="A17" s="2623"/>
      <c r="B17" s="2627"/>
      <c r="C17" s="1178" t="s">
        <v>23</v>
      </c>
      <c r="D17" s="889">
        <f>D19</f>
        <v>3445.4</v>
      </c>
      <c r="E17" s="889">
        <f>E19</f>
        <v>3302.1</v>
      </c>
      <c r="F17" s="887">
        <f t="shared" si="2"/>
        <v>95.840831253265208</v>
      </c>
      <c r="G17" s="2628"/>
      <c r="H17" s="891">
        <f>H19</f>
        <v>3302.1</v>
      </c>
      <c r="I17" s="887">
        <f t="shared" si="3"/>
        <v>95.840831253265208</v>
      </c>
      <c r="J17" s="2628"/>
    </row>
    <row r="18" spans="1:15" s="14" customFormat="1" ht="39.75" customHeight="1" x14ac:dyDescent="0.25">
      <c r="A18" s="2623"/>
      <c r="B18" s="2627"/>
      <c r="C18" s="1178" t="s">
        <v>24</v>
      </c>
      <c r="D18" s="889">
        <f>D20+D22+D23</f>
        <v>6986.9</v>
      </c>
      <c r="E18" s="889">
        <f>E20+E22+E23</f>
        <v>6986.9</v>
      </c>
      <c r="F18" s="887">
        <f t="shared" si="2"/>
        <v>100</v>
      </c>
      <c r="G18" s="2628"/>
      <c r="H18" s="889">
        <f>H21+H22+H23</f>
        <v>6986.9</v>
      </c>
      <c r="I18" s="887">
        <f t="shared" si="3"/>
        <v>100</v>
      </c>
      <c r="J18" s="2628"/>
    </row>
    <row r="19" spans="1:15" s="14" customFormat="1" ht="196.5" customHeight="1" x14ac:dyDescent="0.25">
      <c r="A19" s="892" t="s">
        <v>40</v>
      </c>
      <c r="B19" s="888" t="s">
        <v>41</v>
      </c>
      <c r="C19" s="890" t="s">
        <v>23</v>
      </c>
      <c r="D19" s="889">
        <v>3445.4</v>
      </c>
      <c r="E19" s="889">
        <v>3302.1</v>
      </c>
      <c r="F19" s="887">
        <f t="shared" si="2"/>
        <v>95.840831253265208</v>
      </c>
      <c r="G19" s="893" t="s">
        <v>2624</v>
      </c>
      <c r="H19" s="889">
        <v>3302.1</v>
      </c>
      <c r="I19" s="887">
        <f t="shared" si="3"/>
        <v>95.840831253265208</v>
      </c>
      <c r="J19" s="893" t="s">
        <v>2272</v>
      </c>
      <c r="L19" s="182"/>
      <c r="N19" s="183"/>
      <c r="O19" s="182"/>
    </row>
    <row r="20" spans="1:15" s="14" customFormat="1" ht="24" customHeight="1" x14ac:dyDescent="0.25">
      <c r="A20" s="2584" t="s">
        <v>42</v>
      </c>
      <c r="B20" s="2632" t="s">
        <v>43</v>
      </c>
      <c r="C20" s="430" t="s">
        <v>18</v>
      </c>
      <c r="D20" s="501">
        <f>D21</f>
        <v>6900</v>
      </c>
      <c r="E20" s="501">
        <f>E21</f>
        <v>6900</v>
      </c>
      <c r="F20" s="887">
        <f t="shared" si="2"/>
        <v>100</v>
      </c>
      <c r="G20" s="2633" t="s">
        <v>2625</v>
      </c>
      <c r="H20" s="501">
        <f>H21</f>
        <v>6900</v>
      </c>
      <c r="I20" s="887">
        <f t="shared" si="3"/>
        <v>100</v>
      </c>
      <c r="J20" s="1876"/>
    </row>
    <row r="21" spans="1:15" s="14" customFormat="1" ht="69.75" customHeight="1" x14ac:dyDescent="0.25">
      <c r="A21" s="2584"/>
      <c r="B21" s="2632"/>
      <c r="C21" s="430" t="s">
        <v>24</v>
      </c>
      <c r="D21" s="501">
        <v>6900</v>
      </c>
      <c r="E21" s="501">
        <v>6900</v>
      </c>
      <c r="F21" s="887">
        <f t="shared" si="2"/>
        <v>100</v>
      </c>
      <c r="G21" s="2633"/>
      <c r="H21" s="501">
        <v>6900</v>
      </c>
      <c r="I21" s="887">
        <f t="shared" si="3"/>
        <v>100</v>
      </c>
      <c r="J21" s="1876"/>
    </row>
    <row r="22" spans="1:15" s="14" customFormat="1" ht="63.75" customHeight="1" x14ac:dyDescent="0.25">
      <c r="A22" s="402" t="s">
        <v>44</v>
      </c>
      <c r="B22" s="859" t="s">
        <v>45</v>
      </c>
      <c r="C22" s="430" t="s">
        <v>24</v>
      </c>
      <c r="D22" s="501">
        <v>37</v>
      </c>
      <c r="E22" s="501">
        <v>37</v>
      </c>
      <c r="F22" s="887">
        <f t="shared" si="2"/>
        <v>100</v>
      </c>
      <c r="G22" s="491" t="s">
        <v>2242</v>
      </c>
      <c r="H22" s="501">
        <v>37</v>
      </c>
      <c r="I22" s="887">
        <f t="shared" si="3"/>
        <v>100</v>
      </c>
      <c r="J22" s="458"/>
    </row>
    <row r="23" spans="1:15" s="14" customFormat="1" ht="152.25" customHeight="1" x14ac:dyDescent="0.25">
      <c r="A23" s="1570" t="s">
        <v>46</v>
      </c>
      <c r="B23" s="1571" t="s">
        <v>47</v>
      </c>
      <c r="C23" s="1569" t="s">
        <v>24</v>
      </c>
      <c r="D23" s="887">
        <v>49.9</v>
      </c>
      <c r="E23" s="887">
        <v>49.9</v>
      </c>
      <c r="F23" s="887">
        <f t="shared" si="2"/>
        <v>100</v>
      </c>
      <c r="G23" s="895" t="s">
        <v>2626</v>
      </c>
      <c r="H23" s="887">
        <v>49.9</v>
      </c>
      <c r="I23" s="887">
        <f t="shared" si="3"/>
        <v>100</v>
      </c>
      <c r="J23" s="1568"/>
    </row>
    <row r="24" spans="1:15" ht="18.75" x14ac:dyDescent="0.25">
      <c r="A24" s="2574"/>
      <c r="B24" s="2617" t="s">
        <v>48</v>
      </c>
      <c r="C24" s="896" t="s">
        <v>18</v>
      </c>
      <c r="D24" s="884">
        <f>D25+D26+D27</f>
        <v>60170.3</v>
      </c>
      <c r="E24" s="884">
        <f>E25+E26+E27</f>
        <v>58498.400000000001</v>
      </c>
      <c r="F24" s="897">
        <f t="shared" si="2"/>
        <v>97.22138663094583</v>
      </c>
      <c r="G24" s="2620"/>
      <c r="H24" s="884">
        <f>H25+H26+H27</f>
        <v>58498.400000000001</v>
      </c>
      <c r="I24" s="897">
        <f t="shared" si="3"/>
        <v>97.22138663094583</v>
      </c>
      <c r="J24" s="2620"/>
    </row>
    <row r="25" spans="1:15" ht="89.25" customHeight="1" x14ac:dyDescent="0.25">
      <c r="A25" s="2575"/>
      <c r="B25" s="2618"/>
      <c r="C25" s="896" t="s">
        <v>19</v>
      </c>
      <c r="D25" s="884">
        <f t="shared" ref="D25:E27" si="4">D10</f>
        <v>14764</v>
      </c>
      <c r="E25" s="884">
        <f t="shared" si="4"/>
        <v>14292</v>
      </c>
      <c r="F25" s="897">
        <f t="shared" si="2"/>
        <v>96.803034408019499</v>
      </c>
      <c r="G25" s="2621"/>
      <c r="H25" s="884">
        <f>H10</f>
        <v>14292</v>
      </c>
      <c r="I25" s="897">
        <f t="shared" si="3"/>
        <v>96.803034408019499</v>
      </c>
      <c r="J25" s="2621"/>
    </row>
    <row r="26" spans="1:15" ht="93.75" x14ac:dyDescent="0.25">
      <c r="A26" s="2575"/>
      <c r="B26" s="2618"/>
      <c r="C26" s="896" t="s">
        <v>23</v>
      </c>
      <c r="D26" s="884">
        <f t="shared" si="4"/>
        <v>38419.4</v>
      </c>
      <c r="E26" s="884">
        <f t="shared" si="4"/>
        <v>37219.5</v>
      </c>
      <c r="F26" s="897">
        <f t="shared" si="2"/>
        <v>96.876838264002046</v>
      </c>
      <c r="G26" s="2621"/>
      <c r="H26" s="884">
        <f>H11</f>
        <v>37219.5</v>
      </c>
      <c r="I26" s="897">
        <f t="shared" si="3"/>
        <v>96.876838264002046</v>
      </c>
      <c r="J26" s="2621"/>
    </row>
    <row r="27" spans="1:15" ht="56.25" customHeight="1" x14ac:dyDescent="0.25">
      <c r="A27" s="2576"/>
      <c r="B27" s="2619"/>
      <c r="C27" s="896" t="s">
        <v>24</v>
      </c>
      <c r="D27" s="884">
        <f t="shared" si="4"/>
        <v>6986.9</v>
      </c>
      <c r="E27" s="884">
        <f t="shared" si="4"/>
        <v>6986.9</v>
      </c>
      <c r="F27" s="897">
        <f t="shared" si="2"/>
        <v>100</v>
      </c>
      <c r="G27" s="2622"/>
      <c r="H27" s="884">
        <f>H12</f>
        <v>6986.9</v>
      </c>
      <c r="I27" s="897">
        <f t="shared" si="3"/>
        <v>100</v>
      </c>
      <c r="J27" s="2622"/>
    </row>
    <row r="28" spans="1:15" ht="18.75" x14ac:dyDescent="0.25">
      <c r="A28" s="2596" t="s">
        <v>49</v>
      </c>
      <c r="B28" s="2596"/>
      <c r="C28" s="2596"/>
      <c r="D28" s="2596"/>
      <c r="E28" s="2596"/>
      <c r="F28" s="2596"/>
      <c r="G28" s="2596"/>
      <c r="H28" s="2596"/>
      <c r="I28" s="2596"/>
      <c r="J28" s="2596"/>
    </row>
    <row r="29" spans="1:15" ht="18.75" x14ac:dyDescent="0.25">
      <c r="A29" s="2597" t="s">
        <v>8</v>
      </c>
      <c r="B29" s="2598" t="s">
        <v>936</v>
      </c>
      <c r="C29" s="898" t="s">
        <v>18</v>
      </c>
      <c r="D29" s="703">
        <f>D30</f>
        <v>24859.699999999997</v>
      </c>
      <c r="E29" s="703">
        <f>E30</f>
        <v>23682.199999999997</v>
      </c>
      <c r="F29" s="703">
        <f>E29/D29*100</f>
        <v>95.263418303519359</v>
      </c>
      <c r="G29" s="2247"/>
      <c r="H29" s="703">
        <f>H30</f>
        <v>23682.199999999997</v>
      </c>
      <c r="I29" s="703">
        <f>H29/D29*100</f>
        <v>95.263418303519359</v>
      </c>
      <c r="J29" s="2599"/>
    </row>
    <row r="30" spans="1:15" ht="93.75" x14ac:dyDescent="0.25">
      <c r="A30" s="2597"/>
      <c r="B30" s="2598"/>
      <c r="C30" s="898" t="s">
        <v>23</v>
      </c>
      <c r="D30" s="703">
        <f>D32</f>
        <v>24859.699999999997</v>
      </c>
      <c r="E30" s="703">
        <f>E32</f>
        <v>23682.199999999997</v>
      </c>
      <c r="F30" s="703">
        <f t="shared" ref="F30:F77" si="5">E30/D30*100</f>
        <v>95.263418303519359</v>
      </c>
      <c r="G30" s="2247"/>
      <c r="H30" s="703">
        <f>H31</f>
        <v>23682.199999999997</v>
      </c>
      <c r="I30" s="703">
        <f t="shared" ref="I30:I77" si="6">H30/D30*100</f>
        <v>95.263418303519359</v>
      </c>
      <c r="J30" s="2599"/>
    </row>
    <row r="31" spans="1:15" ht="18.75" x14ac:dyDescent="0.25">
      <c r="A31" s="2594" t="s">
        <v>12</v>
      </c>
      <c r="B31" s="2595" t="s">
        <v>937</v>
      </c>
      <c r="C31" s="899" t="s">
        <v>18</v>
      </c>
      <c r="D31" s="501">
        <f>D32</f>
        <v>24859.699999999997</v>
      </c>
      <c r="E31" s="501">
        <f>E32</f>
        <v>23682.199999999997</v>
      </c>
      <c r="F31" s="501">
        <f t="shared" si="5"/>
        <v>95.263418303519359</v>
      </c>
      <c r="G31" s="1876" t="s">
        <v>2273</v>
      </c>
      <c r="H31" s="501">
        <f>H32</f>
        <v>23682.199999999997</v>
      </c>
      <c r="I31" s="501">
        <f t="shared" si="6"/>
        <v>95.263418303519359</v>
      </c>
      <c r="J31" s="1876"/>
    </row>
    <row r="32" spans="1:15" ht="93" customHeight="1" x14ac:dyDescent="0.25">
      <c r="A32" s="2594"/>
      <c r="B32" s="2595"/>
      <c r="C32" s="899" t="s">
        <v>23</v>
      </c>
      <c r="D32" s="501">
        <f>D33+D34+D35</f>
        <v>24859.699999999997</v>
      </c>
      <c r="E32" s="501">
        <f>E33+E34+E35</f>
        <v>23682.199999999997</v>
      </c>
      <c r="F32" s="501">
        <f t="shared" si="5"/>
        <v>95.263418303519359</v>
      </c>
      <c r="G32" s="1876"/>
      <c r="H32" s="501">
        <f>H33+H34+H35</f>
        <v>23682.199999999997</v>
      </c>
      <c r="I32" s="501">
        <f t="shared" si="6"/>
        <v>95.263418303519359</v>
      </c>
      <c r="J32" s="1876"/>
    </row>
    <row r="33" spans="1:20" ht="231" customHeight="1" x14ac:dyDescent="0.25">
      <c r="A33" s="900" t="s">
        <v>92</v>
      </c>
      <c r="B33" s="899" t="s">
        <v>1110</v>
      </c>
      <c r="C33" s="430" t="s">
        <v>23</v>
      </c>
      <c r="D33" s="501">
        <v>8490.2999999999993</v>
      </c>
      <c r="E33" s="501">
        <v>8138.3</v>
      </c>
      <c r="F33" s="501">
        <f t="shared" si="5"/>
        <v>95.854092317114834</v>
      </c>
      <c r="G33" s="458" t="s">
        <v>2243</v>
      </c>
      <c r="H33" s="501">
        <v>8138.3</v>
      </c>
      <c r="I33" s="501">
        <f t="shared" si="6"/>
        <v>95.854092317114834</v>
      </c>
      <c r="J33" s="458"/>
    </row>
    <row r="34" spans="1:20" ht="229.5" customHeight="1" x14ac:dyDescent="0.25">
      <c r="A34" s="900" t="s">
        <v>93</v>
      </c>
      <c r="B34" s="899" t="s">
        <v>1111</v>
      </c>
      <c r="C34" s="430" t="s">
        <v>23</v>
      </c>
      <c r="D34" s="501">
        <v>10053.799999999999</v>
      </c>
      <c r="E34" s="501">
        <v>9228.2999999999993</v>
      </c>
      <c r="F34" s="501">
        <f t="shared" si="5"/>
        <v>91.789174242574944</v>
      </c>
      <c r="G34" s="458" t="s">
        <v>2627</v>
      </c>
      <c r="H34" s="501">
        <v>9228.2999999999993</v>
      </c>
      <c r="I34" s="501">
        <f t="shared" si="6"/>
        <v>91.789174242574944</v>
      </c>
      <c r="J34" s="459" t="s">
        <v>2244</v>
      </c>
      <c r="L34" s="226"/>
    </row>
    <row r="35" spans="1:20" ht="92.25" customHeight="1" x14ac:dyDescent="0.25">
      <c r="A35" s="900" t="s">
        <v>350</v>
      </c>
      <c r="B35" s="899" t="s">
        <v>938</v>
      </c>
      <c r="C35" s="430" t="s">
        <v>23</v>
      </c>
      <c r="D35" s="501">
        <v>6315.6</v>
      </c>
      <c r="E35" s="501">
        <v>6315.6</v>
      </c>
      <c r="F35" s="501">
        <f t="shared" si="5"/>
        <v>100</v>
      </c>
      <c r="G35" s="458" t="s">
        <v>1503</v>
      </c>
      <c r="H35" s="501">
        <v>6315.6</v>
      </c>
      <c r="I35" s="501">
        <f t="shared" si="6"/>
        <v>100</v>
      </c>
      <c r="J35" s="459"/>
    </row>
    <row r="36" spans="1:20" ht="19.5" customHeight="1" x14ac:dyDescent="0.25">
      <c r="A36" s="2600" t="s">
        <v>439</v>
      </c>
      <c r="B36" s="2603" t="s">
        <v>939</v>
      </c>
      <c r="C36" s="898" t="s">
        <v>18</v>
      </c>
      <c r="D36" s="703">
        <f>D37+D38</f>
        <v>958796.1</v>
      </c>
      <c r="E36" s="703">
        <f>E37+E38</f>
        <v>840930.4</v>
      </c>
      <c r="F36" s="703">
        <f t="shared" si="5"/>
        <v>87.706906609236313</v>
      </c>
      <c r="G36" s="2606"/>
      <c r="H36" s="703">
        <f>H37+H38</f>
        <v>840930.4</v>
      </c>
      <c r="I36" s="703">
        <f t="shared" si="6"/>
        <v>87.706906609236313</v>
      </c>
      <c r="J36" s="2609"/>
    </row>
    <row r="37" spans="1:20" ht="91.5" customHeight="1" x14ac:dyDescent="0.25">
      <c r="A37" s="2601"/>
      <c r="B37" s="2604"/>
      <c r="C37" s="898" t="s">
        <v>19</v>
      </c>
      <c r="D37" s="703">
        <f>D41+D92</f>
        <v>190962</v>
      </c>
      <c r="E37" s="703">
        <f>E41+E92</f>
        <v>100050.2</v>
      </c>
      <c r="F37" s="703">
        <f t="shared" si="5"/>
        <v>52.392727348896642</v>
      </c>
      <c r="G37" s="2607"/>
      <c r="H37" s="703">
        <f>H41+H92</f>
        <v>100050.2</v>
      </c>
      <c r="I37" s="703">
        <f t="shared" si="6"/>
        <v>52.392727348896642</v>
      </c>
      <c r="J37" s="2610"/>
    </row>
    <row r="38" spans="1:20" ht="90.75" customHeight="1" x14ac:dyDescent="0.25">
      <c r="A38" s="2601"/>
      <c r="B38" s="2604"/>
      <c r="C38" s="898" t="s">
        <v>23</v>
      </c>
      <c r="D38" s="703">
        <f>D42+D44+D47+D59+D85+D93</f>
        <v>767834.1</v>
      </c>
      <c r="E38" s="703">
        <f>E42+E44+E47+E59+E85+E93</f>
        <v>740880.20000000007</v>
      </c>
      <c r="F38" s="703">
        <f t="shared" si="5"/>
        <v>96.48961930708731</v>
      </c>
      <c r="G38" s="2607"/>
      <c r="H38" s="703">
        <f>H42+H44+H47+H59+H85+H93</f>
        <v>740880.20000000007</v>
      </c>
      <c r="I38" s="703">
        <f t="shared" si="6"/>
        <v>96.48961930708731</v>
      </c>
      <c r="J38" s="2610"/>
      <c r="O38" s="183"/>
    </row>
    <row r="39" spans="1:20" ht="57" customHeight="1" x14ac:dyDescent="0.25">
      <c r="A39" s="2602"/>
      <c r="B39" s="2605"/>
      <c r="C39" s="898" t="s">
        <v>24</v>
      </c>
      <c r="D39" s="703">
        <f>D90</f>
        <v>0</v>
      </c>
      <c r="E39" s="703">
        <f>E90</f>
        <v>0</v>
      </c>
      <c r="F39" s="703">
        <v>0</v>
      </c>
      <c r="G39" s="2608"/>
      <c r="H39" s="703">
        <f>H86</f>
        <v>0</v>
      </c>
      <c r="I39" s="703">
        <v>0</v>
      </c>
      <c r="J39" s="2611"/>
    </row>
    <row r="40" spans="1:20" ht="20.25" customHeight="1" x14ac:dyDescent="0.25">
      <c r="A40" s="2588" t="s">
        <v>78</v>
      </c>
      <c r="B40" s="2536" t="s">
        <v>1112</v>
      </c>
      <c r="C40" s="430" t="s">
        <v>18</v>
      </c>
      <c r="D40" s="501">
        <f>D41+D42</f>
        <v>111348</v>
      </c>
      <c r="E40" s="501">
        <f>E41+E42</f>
        <v>105316</v>
      </c>
      <c r="F40" s="501">
        <f t="shared" si="5"/>
        <v>94.582749577899918</v>
      </c>
      <c r="G40" s="2614" t="s">
        <v>2246</v>
      </c>
      <c r="H40" s="501">
        <f>H41+H42</f>
        <v>105316</v>
      </c>
      <c r="I40" s="501">
        <f t="shared" si="6"/>
        <v>94.582749577899918</v>
      </c>
      <c r="J40" s="2614" t="s">
        <v>2245</v>
      </c>
    </row>
    <row r="41" spans="1:20" ht="75" customHeight="1" x14ac:dyDescent="0.25">
      <c r="A41" s="2612"/>
      <c r="B41" s="2613"/>
      <c r="C41" s="430" t="s">
        <v>19</v>
      </c>
      <c r="D41" s="501">
        <v>105780</v>
      </c>
      <c r="E41" s="501">
        <v>100050.2</v>
      </c>
      <c r="F41" s="501">
        <f t="shared" si="5"/>
        <v>94.58328606541879</v>
      </c>
      <c r="G41" s="2615"/>
      <c r="H41" s="501">
        <v>100050.2</v>
      </c>
      <c r="I41" s="501">
        <f t="shared" si="6"/>
        <v>94.58328606541879</v>
      </c>
      <c r="J41" s="2615"/>
    </row>
    <row r="42" spans="1:20" ht="91.5" customHeight="1" x14ac:dyDescent="0.25">
      <c r="A42" s="2589"/>
      <c r="B42" s="2537"/>
      <c r="C42" s="901" t="s">
        <v>23</v>
      </c>
      <c r="D42" s="902">
        <v>5568</v>
      </c>
      <c r="E42" s="902">
        <v>5265.8</v>
      </c>
      <c r="F42" s="902">
        <f t="shared" si="5"/>
        <v>94.572557471264375</v>
      </c>
      <c r="G42" s="2616"/>
      <c r="H42" s="902">
        <v>5265.8</v>
      </c>
      <c r="I42" s="902">
        <f t="shared" si="6"/>
        <v>94.572557471264375</v>
      </c>
      <c r="J42" s="2616"/>
    </row>
    <row r="43" spans="1:20" ht="21" customHeight="1" x14ac:dyDescent="0.25">
      <c r="A43" s="2587" t="s">
        <v>79</v>
      </c>
      <c r="B43" s="1910" t="s">
        <v>940</v>
      </c>
      <c r="C43" s="430" t="s">
        <v>18</v>
      </c>
      <c r="D43" s="501">
        <f>D44</f>
        <v>32013.5</v>
      </c>
      <c r="E43" s="501">
        <f>E44</f>
        <v>30478.1</v>
      </c>
      <c r="F43" s="501">
        <f t="shared" si="5"/>
        <v>95.203898355381327</v>
      </c>
      <c r="G43" s="1942" t="s">
        <v>941</v>
      </c>
      <c r="H43" s="501">
        <f>H44</f>
        <v>30478.1</v>
      </c>
      <c r="I43" s="501">
        <f t="shared" si="6"/>
        <v>95.203898355381327</v>
      </c>
      <c r="J43" s="1942"/>
    </row>
    <row r="44" spans="1:20" ht="87" customHeight="1" x14ac:dyDescent="0.25">
      <c r="A44" s="2587"/>
      <c r="B44" s="1910"/>
      <c r="C44" s="430" t="s">
        <v>23</v>
      </c>
      <c r="D44" s="501">
        <f>D45+D46</f>
        <v>32013.5</v>
      </c>
      <c r="E44" s="501">
        <f>E45+E46</f>
        <v>30478.1</v>
      </c>
      <c r="F44" s="501">
        <f t="shared" si="5"/>
        <v>95.203898355381327</v>
      </c>
      <c r="G44" s="1942"/>
      <c r="H44" s="501">
        <f>H45+H46</f>
        <v>30478.1</v>
      </c>
      <c r="I44" s="501">
        <f t="shared" si="6"/>
        <v>95.203898355381327</v>
      </c>
      <c r="J44" s="1942"/>
    </row>
    <row r="45" spans="1:20" ht="88.5" customHeight="1" x14ac:dyDescent="0.25">
      <c r="A45" s="402" t="s">
        <v>942</v>
      </c>
      <c r="B45" s="410" t="s">
        <v>1113</v>
      </c>
      <c r="C45" s="410" t="s">
        <v>23</v>
      </c>
      <c r="D45" s="501">
        <v>15325.9</v>
      </c>
      <c r="E45" s="501">
        <v>15291.3</v>
      </c>
      <c r="F45" s="501">
        <f>E45/D45*100</f>
        <v>99.774238380780247</v>
      </c>
      <c r="G45" s="535" t="s">
        <v>1504</v>
      </c>
      <c r="H45" s="501">
        <v>15291.3</v>
      </c>
      <c r="I45" s="501">
        <f>H45/D45*100</f>
        <v>99.774238380780247</v>
      </c>
      <c r="J45" s="535"/>
      <c r="O45" s="226"/>
    </row>
    <row r="46" spans="1:20" ht="132.75" customHeight="1" x14ac:dyDescent="0.25">
      <c r="A46" s="402" t="s">
        <v>943</v>
      </c>
      <c r="B46" s="430" t="s">
        <v>1114</v>
      </c>
      <c r="C46" s="430" t="s">
        <v>23</v>
      </c>
      <c r="D46" s="501">
        <v>16687.599999999999</v>
      </c>
      <c r="E46" s="501">
        <v>15186.8</v>
      </c>
      <c r="F46" s="501">
        <f t="shared" si="5"/>
        <v>91.006495841223426</v>
      </c>
      <c r="G46" s="535" t="s">
        <v>2263</v>
      </c>
      <c r="H46" s="501">
        <v>15186.8</v>
      </c>
      <c r="I46" s="501">
        <f t="shared" si="6"/>
        <v>91.006495841223426</v>
      </c>
      <c r="J46" s="535" t="s">
        <v>2247</v>
      </c>
      <c r="K46" s="226"/>
      <c r="L46" s="226"/>
      <c r="T46" s="17" t="s">
        <v>1219</v>
      </c>
    </row>
    <row r="47" spans="1:20" ht="96.75" customHeight="1" x14ac:dyDescent="0.25">
      <c r="A47" s="402" t="s">
        <v>130</v>
      </c>
      <c r="B47" s="430" t="s">
        <v>1505</v>
      </c>
      <c r="C47" s="430" t="s">
        <v>23</v>
      </c>
      <c r="D47" s="501">
        <f>D49+D51+D52+D53+D54+D55+D57+D58</f>
        <v>698700.20000000007</v>
      </c>
      <c r="E47" s="501">
        <f>E49+E51+E52+E53+E54+E55+E57+E58</f>
        <v>674396.5</v>
      </c>
      <c r="F47" s="501">
        <f>E47/D47*100</f>
        <v>96.521583935427515</v>
      </c>
      <c r="G47" s="535" t="s">
        <v>944</v>
      </c>
      <c r="H47" s="501">
        <f>H49+H51+H52+H53+H54+H55+H57+H58</f>
        <v>674396.5</v>
      </c>
      <c r="I47" s="501">
        <f t="shared" si="6"/>
        <v>96.521583935427515</v>
      </c>
      <c r="J47" s="535"/>
    </row>
    <row r="48" spans="1:20" ht="24.75" customHeight="1" x14ac:dyDescent="0.25">
      <c r="A48" s="2587" t="s">
        <v>1506</v>
      </c>
      <c r="B48" s="1910" t="s">
        <v>52</v>
      </c>
      <c r="C48" s="430" t="s">
        <v>18</v>
      </c>
      <c r="D48" s="501">
        <f>D49</f>
        <v>504756</v>
      </c>
      <c r="E48" s="501">
        <f>E49</f>
        <v>487644.9</v>
      </c>
      <c r="F48" s="501">
        <f t="shared" si="5"/>
        <v>96.610025438033432</v>
      </c>
      <c r="G48" s="1942" t="s">
        <v>1507</v>
      </c>
      <c r="H48" s="501">
        <f>H49</f>
        <v>487644.9</v>
      </c>
      <c r="I48" s="501">
        <f t="shared" si="6"/>
        <v>96.610025438033432</v>
      </c>
      <c r="J48" s="1942"/>
    </row>
    <row r="49" spans="1:12" ht="94.5" customHeight="1" x14ac:dyDescent="0.25">
      <c r="A49" s="2587"/>
      <c r="B49" s="1910"/>
      <c r="C49" s="430" t="s">
        <v>23</v>
      </c>
      <c r="D49" s="501">
        <v>504756</v>
      </c>
      <c r="E49" s="501">
        <v>487644.9</v>
      </c>
      <c r="F49" s="501">
        <f t="shared" si="5"/>
        <v>96.610025438033432</v>
      </c>
      <c r="G49" s="1942"/>
      <c r="H49" s="501">
        <v>487644.9</v>
      </c>
      <c r="I49" s="501">
        <f t="shared" si="6"/>
        <v>96.610025438033432</v>
      </c>
      <c r="J49" s="1942"/>
    </row>
    <row r="50" spans="1:12" ht="211.5" customHeight="1" x14ac:dyDescent="0.25">
      <c r="A50" s="903" t="s">
        <v>1508</v>
      </c>
      <c r="B50" s="410" t="s">
        <v>54</v>
      </c>
      <c r="C50" s="430" t="s">
        <v>18</v>
      </c>
      <c r="D50" s="501">
        <f>D51</f>
        <v>145504</v>
      </c>
      <c r="E50" s="501">
        <f>E51</f>
        <v>140905.9</v>
      </c>
      <c r="F50" s="501">
        <f t="shared" si="5"/>
        <v>96.839880690565209</v>
      </c>
      <c r="G50" s="535" t="s">
        <v>2264</v>
      </c>
      <c r="H50" s="501">
        <f>H51</f>
        <v>140905.9</v>
      </c>
      <c r="I50" s="501">
        <f t="shared" si="6"/>
        <v>96.839880690565209</v>
      </c>
      <c r="J50" s="443"/>
    </row>
    <row r="51" spans="1:12" ht="303.75" customHeight="1" x14ac:dyDescent="0.25">
      <c r="A51" s="904"/>
      <c r="B51" s="722" t="s">
        <v>1852</v>
      </c>
      <c r="C51" s="905" t="s">
        <v>23</v>
      </c>
      <c r="D51" s="906">
        <v>145504</v>
      </c>
      <c r="E51" s="906">
        <v>140905.9</v>
      </c>
      <c r="F51" s="906">
        <f t="shared" si="5"/>
        <v>96.839880690565209</v>
      </c>
      <c r="G51" s="907" t="s">
        <v>2265</v>
      </c>
      <c r="H51" s="906">
        <v>140905.9</v>
      </c>
      <c r="I51" s="906">
        <f t="shared" si="6"/>
        <v>96.839880690565209</v>
      </c>
      <c r="J51" s="908"/>
      <c r="L51" s="289"/>
    </row>
    <row r="52" spans="1:12" ht="171" customHeight="1" x14ac:dyDescent="0.25">
      <c r="A52" s="402" t="s">
        <v>1509</v>
      </c>
      <c r="B52" s="430" t="s">
        <v>56</v>
      </c>
      <c r="C52" s="430" t="s">
        <v>23</v>
      </c>
      <c r="D52" s="501">
        <v>41488.400000000001</v>
      </c>
      <c r="E52" s="501">
        <v>38987.599999999999</v>
      </c>
      <c r="F52" s="501">
        <f t="shared" si="5"/>
        <v>93.972291050028431</v>
      </c>
      <c r="G52" s="535" t="s">
        <v>2248</v>
      </c>
      <c r="H52" s="501">
        <v>38987.599999999999</v>
      </c>
      <c r="I52" s="501">
        <f t="shared" si="6"/>
        <v>93.972291050028431</v>
      </c>
      <c r="J52" s="909" t="s">
        <v>2249</v>
      </c>
      <c r="K52" s="226"/>
    </row>
    <row r="53" spans="1:12" ht="95.25" customHeight="1" x14ac:dyDescent="0.25">
      <c r="A53" s="402" t="s">
        <v>1510</v>
      </c>
      <c r="B53" s="430" t="s">
        <v>58</v>
      </c>
      <c r="C53" s="430" t="s">
        <v>23</v>
      </c>
      <c r="D53" s="501">
        <v>1750</v>
      </c>
      <c r="E53" s="501">
        <v>1750</v>
      </c>
      <c r="F53" s="501">
        <f t="shared" si="5"/>
        <v>100</v>
      </c>
      <c r="G53" s="706" t="s">
        <v>1511</v>
      </c>
      <c r="H53" s="501">
        <v>1750</v>
      </c>
      <c r="I53" s="501">
        <f t="shared" si="6"/>
        <v>100</v>
      </c>
      <c r="J53" s="909"/>
    </row>
    <row r="54" spans="1:12" ht="89.25" customHeight="1" x14ac:dyDescent="0.25">
      <c r="A54" s="402" t="s">
        <v>1512</v>
      </c>
      <c r="B54" s="430" t="s">
        <v>59</v>
      </c>
      <c r="C54" s="430" t="s">
        <v>23</v>
      </c>
      <c r="D54" s="501">
        <v>1300</v>
      </c>
      <c r="E54" s="501">
        <v>1300</v>
      </c>
      <c r="F54" s="501">
        <f t="shared" si="5"/>
        <v>100</v>
      </c>
      <c r="G54" s="535" t="s">
        <v>1513</v>
      </c>
      <c r="H54" s="501">
        <v>1300</v>
      </c>
      <c r="I54" s="501">
        <f t="shared" si="6"/>
        <v>100</v>
      </c>
      <c r="J54" s="909"/>
    </row>
    <row r="55" spans="1:12" ht="117.75" customHeight="1" x14ac:dyDescent="0.25">
      <c r="A55" s="402" t="s">
        <v>1514</v>
      </c>
      <c r="B55" s="430" t="s">
        <v>945</v>
      </c>
      <c r="C55" s="430" t="s">
        <v>23</v>
      </c>
      <c r="D55" s="501">
        <v>490</v>
      </c>
      <c r="E55" s="501">
        <v>481.6</v>
      </c>
      <c r="F55" s="501">
        <f t="shared" si="5"/>
        <v>98.285714285714292</v>
      </c>
      <c r="G55" s="535" t="s">
        <v>1853</v>
      </c>
      <c r="H55" s="501">
        <v>481.6</v>
      </c>
      <c r="I55" s="501">
        <f>H55/D55*100</f>
        <v>98.285714285714292</v>
      </c>
      <c r="J55" s="910"/>
    </row>
    <row r="56" spans="1:12" ht="78" customHeight="1" x14ac:dyDescent="0.25">
      <c r="A56" s="402"/>
      <c r="B56" s="430" t="s">
        <v>1854</v>
      </c>
      <c r="C56" s="430"/>
      <c r="D56" s="501"/>
      <c r="E56" s="501"/>
      <c r="F56" s="501"/>
      <c r="G56" s="535" t="s">
        <v>2628</v>
      </c>
      <c r="H56" s="501"/>
      <c r="I56" s="501"/>
      <c r="J56" s="910"/>
    </row>
    <row r="57" spans="1:12" ht="171" customHeight="1" x14ac:dyDescent="0.25">
      <c r="A57" s="402" t="s">
        <v>1515</v>
      </c>
      <c r="B57" s="430" t="s">
        <v>60</v>
      </c>
      <c r="C57" s="430" t="s">
        <v>23</v>
      </c>
      <c r="D57" s="501">
        <v>3323.3</v>
      </c>
      <c r="E57" s="501">
        <v>3238</v>
      </c>
      <c r="F57" s="501">
        <f t="shared" si="5"/>
        <v>97.433274155207172</v>
      </c>
      <c r="G57" s="910" t="s">
        <v>2629</v>
      </c>
      <c r="H57" s="501">
        <v>3238</v>
      </c>
      <c r="I57" s="501">
        <f t="shared" si="6"/>
        <v>97.433274155207172</v>
      </c>
      <c r="J57" s="910"/>
    </row>
    <row r="58" spans="1:12" ht="88.5" customHeight="1" x14ac:dyDescent="0.25">
      <c r="A58" s="402" t="s">
        <v>1516</v>
      </c>
      <c r="B58" s="430" t="s">
        <v>61</v>
      </c>
      <c r="C58" s="430" t="s">
        <v>23</v>
      </c>
      <c r="D58" s="501">
        <v>88.5</v>
      </c>
      <c r="E58" s="501">
        <v>88.5</v>
      </c>
      <c r="F58" s="501">
        <f t="shared" si="5"/>
        <v>100</v>
      </c>
      <c r="G58" s="535" t="s">
        <v>1517</v>
      </c>
      <c r="H58" s="501">
        <v>88.5</v>
      </c>
      <c r="I58" s="501">
        <f t="shared" si="6"/>
        <v>100</v>
      </c>
      <c r="J58" s="910"/>
    </row>
    <row r="59" spans="1:12" ht="87.75" customHeight="1" x14ac:dyDescent="0.25">
      <c r="A59" s="402" t="s">
        <v>131</v>
      </c>
      <c r="B59" s="430" t="s">
        <v>946</v>
      </c>
      <c r="C59" s="430" t="s">
        <v>23</v>
      </c>
      <c r="D59" s="501">
        <f>D60+D62+D63+D65+D67+D68+D70+D71+D72+D74+D76+D78</f>
        <v>23569.200000000001</v>
      </c>
      <c r="E59" s="501">
        <f>E60+E62+E63+E65+E67+E68+E70+E71+E72+E74+E76+E78</f>
        <v>23307.3</v>
      </c>
      <c r="F59" s="501">
        <f t="shared" si="5"/>
        <v>98.888804032381245</v>
      </c>
      <c r="G59" s="800" t="s">
        <v>947</v>
      </c>
      <c r="H59" s="501">
        <f>H61+H62+H64+H65+H69+H70+H71+H73+H75+H77</f>
        <v>23307.3</v>
      </c>
      <c r="I59" s="501">
        <f t="shared" si="6"/>
        <v>98.888804032381245</v>
      </c>
      <c r="J59" s="535"/>
    </row>
    <row r="60" spans="1:12" ht="18" customHeight="1" x14ac:dyDescent="0.25">
      <c r="A60" s="2587" t="s">
        <v>948</v>
      </c>
      <c r="B60" s="1910" t="s">
        <v>1115</v>
      </c>
      <c r="C60" s="430" t="s">
        <v>18</v>
      </c>
      <c r="D60" s="501">
        <f>D61</f>
        <v>7930.5</v>
      </c>
      <c r="E60" s="501">
        <f>E61</f>
        <v>7689.7</v>
      </c>
      <c r="F60" s="501">
        <f t="shared" si="5"/>
        <v>96.963621461446309</v>
      </c>
      <c r="G60" s="1942" t="s">
        <v>1518</v>
      </c>
      <c r="H60" s="501">
        <f>H61</f>
        <v>7689.7</v>
      </c>
      <c r="I60" s="501">
        <f t="shared" si="6"/>
        <v>96.963621461446309</v>
      </c>
      <c r="J60" s="1942"/>
    </row>
    <row r="61" spans="1:12" ht="145.5" customHeight="1" x14ac:dyDescent="0.25">
      <c r="A61" s="2587"/>
      <c r="B61" s="1910"/>
      <c r="C61" s="430" t="s">
        <v>23</v>
      </c>
      <c r="D61" s="501">
        <v>7930.5</v>
      </c>
      <c r="E61" s="501">
        <v>7689.7</v>
      </c>
      <c r="F61" s="501">
        <f t="shared" si="5"/>
        <v>96.963621461446309</v>
      </c>
      <c r="G61" s="1942"/>
      <c r="H61" s="501">
        <v>7689.7</v>
      </c>
      <c r="I61" s="501">
        <f t="shared" si="6"/>
        <v>96.963621461446309</v>
      </c>
      <c r="J61" s="1942"/>
    </row>
    <row r="62" spans="1:12" ht="94.5" customHeight="1" x14ac:dyDescent="0.25">
      <c r="A62" s="402" t="s">
        <v>949</v>
      </c>
      <c r="B62" s="430" t="s">
        <v>950</v>
      </c>
      <c r="C62" s="430" t="s">
        <v>23</v>
      </c>
      <c r="D62" s="501">
        <v>199</v>
      </c>
      <c r="E62" s="501">
        <v>198.9</v>
      </c>
      <c r="F62" s="501">
        <f t="shared" si="5"/>
        <v>99.949748743718587</v>
      </c>
      <c r="G62" s="535" t="s">
        <v>1519</v>
      </c>
      <c r="H62" s="501">
        <v>198.9</v>
      </c>
      <c r="I62" s="501">
        <f t="shared" si="6"/>
        <v>99.949748743718587</v>
      </c>
      <c r="J62" s="909"/>
    </row>
    <row r="63" spans="1:12" ht="76.5" customHeight="1" x14ac:dyDescent="0.25">
      <c r="A63" s="1787" t="s">
        <v>951</v>
      </c>
      <c r="B63" s="410" t="s">
        <v>1116</v>
      </c>
      <c r="C63" s="1210" t="s">
        <v>18</v>
      </c>
      <c r="D63" s="501">
        <f>D64</f>
        <v>2149.6999999999998</v>
      </c>
      <c r="E63" s="501">
        <f>E64</f>
        <v>2149.6999999999998</v>
      </c>
      <c r="F63" s="501">
        <f t="shared" si="5"/>
        <v>100</v>
      </c>
      <c r="G63" s="1190" t="s">
        <v>2275</v>
      </c>
      <c r="H63" s="501">
        <f>H64</f>
        <v>2149.6999999999998</v>
      </c>
      <c r="I63" s="501">
        <f t="shared" si="6"/>
        <v>100</v>
      </c>
      <c r="J63" s="1183"/>
    </row>
    <row r="64" spans="1:12" ht="99.75" customHeight="1" x14ac:dyDescent="0.25">
      <c r="A64" s="903"/>
      <c r="B64" s="410" t="s">
        <v>2737</v>
      </c>
      <c r="C64" s="1210" t="s">
        <v>23</v>
      </c>
      <c r="D64" s="501">
        <v>2149.6999999999998</v>
      </c>
      <c r="E64" s="501">
        <v>2149.6999999999998</v>
      </c>
      <c r="F64" s="501">
        <f t="shared" si="5"/>
        <v>100</v>
      </c>
      <c r="G64" s="1190" t="s">
        <v>2274</v>
      </c>
      <c r="H64" s="501">
        <v>2149.6999999999998</v>
      </c>
      <c r="I64" s="501">
        <f t="shared" si="6"/>
        <v>100</v>
      </c>
      <c r="J64" s="1183"/>
    </row>
    <row r="65" spans="1:10" ht="23.25" customHeight="1" x14ac:dyDescent="0.25">
      <c r="A65" s="2588" t="s">
        <v>952</v>
      </c>
      <c r="B65" s="2536" t="s">
        <v>1117</v>
      </c>
      <c r="C65" s="911" t="s">
        <v>18</v>
      </c>
      <c r="D65" s="855">
        <f>D66</f>
        <v>3596.2</v>
      </c>
      <c r="E65" s="855">
        <f>E66</f>
        <v>3596.2</v>
      </c>
      <c r="F65" s="855">
        <f t="shared" si="5"/>
        <v>100</v>
      </c>
      <c r="G65" s="2536" t="s">
        <v>1520</v>
      </c>
      <c r="H65" s="912">
        <f>H66</f>
        <v>3596.2</v>
      </c>
      <c r="I65" s="855">
        <f t="shared" si="6"/>
        <v>100</v>
      </c>
      <c r="J65" s="2590"/>
    </row>
    <row r="66" spans="1:10" ht="91.5" customHeight="1" x14ac:dyDescent="0.25">
      <c r="A66" s="2589"/>
      <c r="B66" s="2537"/>
      <c r="C66" s="430" t="s">
        <v>23</v>
      </c>
      <c r="D66" s="501">
        <v>3596.2</v>
      </c>
      <c r="E66" s="501">
        <v>3596.2</v>
      </c>
      <c r="F66" s="501">
        <f t="shared" si="5"/>
        <v>100</v>
      </c>
      <c r="G66" s="2537"/>
      <c r="H66" s="501">
        <v>3596.2</v>
      </c>
      <c r="I66" s="501">
        <f t="shared" si="6"/>
        <v>100</v>
      </c>
      <c r="J66" s="2591"/>
    </row>
    <row r="67" spans="1:10" ht="92.25" customHeight="1" x14ac:dyDescent="0.25">
      <c r="A67" s="402" t="s">
        <v>953</v>
      </c>
      <c r="B67" s="430" t="s">
        <v>1118</v>
      </c>
      <c r="C67" s="430" t="s">
        <v>23</v>
      </c>
      <c r="D67" s="501">
        <v>0</v>
      </c>
      <c r="E67" s="501">
        <v>0</v>
      </c>
      <c r="F67" s="501">
        <v>0</v>
      </c>
      <c r="G67" s="458"/>
      <c r="H67" s="501">
        <v>0</v>
      </c>
      <c r="I67" s="501">
        <v>0</v>
      </c>
      <c r="J67" s="458" t="s">
        <v>698</v>
      </c>
    </row>
    <row r="68" spans="1:10" ht="22.5" customHeight="1" x14ac:dyDescent="0.25">
      <c r="A68" s="2587" t="s">
        <v>954</v>
      </c>
      <c r="B68" s="1910" t="s">
        <v>64</v>
      </c>
      <c r="C68" s="913" t="s">
        <v>18</v>
      </c>
      <c r="D68" s="501">
        <f>D69</f>
        <v>437.6</v>
      </c>
      <c r="E68" s="501">
        <f>E69</f>
        <v>437.6</v>
      </c>
      <c r="F68" s="501">
        <f t="shared" si="5"/>
        <v>100</v>
      </c>
      <c r="G68" s="1876" t="s">
        <v>2355</v>
      </c>
      <c r="H68" s="501">
        <f>H69</f>
        <v>437.6</v>
      </c>
      <c r="I68" s="501">
        <f t="shared" si="6"/>
        <v>100</v>
      </c>
      <c r="J68" s="2592"/>
    </row>
    <row r="69" spans="1:10" ht="94.5" customHeight="1" x14ac:dyDescent="0.25">
      <c r="A69" s="2587"/>
      <c r="B69" s="1910"/>
      <c r="C69" s="913" t="s">
        <v>23</v>
      </c>
      <c r="D69" s="501">
        <v>437.6</v>
      </c>
      <c r="E69" s="501">
        <v>437.6</v>
      </c>
      <c r="F69" s="501">
        <f t="shared" si="5"/>
        <v>100</v>
      </c>
      <c r="G69" s="1876"/>
      <c r="H69" s="501">
        <v>437.6</v>
      </c>
      <c r="I69" s="501">
        <f t="shared" si="6"/>
        <v>100</v>
      </c>
      <c r="J69" s="2592"/>
    </row>
    <row r="70" spans="1:10" ht="205.5" customHeight="1" x14ac:dyDescent="0.25">
      <c r="A70" s="402" t="s">
        <v>955</v>
      </c>
      <c r="B70" s="430" t="s">
        <v>1119</v>
      </c>
      <c r="C70" s="410" t="s">
        <v>23</v>
      </c>
      <c r="D70" s="501">
        <v>1059.0999999999999</v>
      </c>
      <c r="E70" s="501">
        <v>1059.0999999999999</v>
      </c>
      <c r="F70" s="501">
        <f t="shared" si="5"/>
        <v>100</v>
      </c>
      <c r="G70" s="458" t="s">
        <v>2250</v>
      </c>
      <c r="H70" s="501">
        <v>1059.0999999999999</v>
      </c>
      <c r="I70" s="501">
        <f t="shared" si="6"/>
        <v>100</v>
      </c>
      <c r="J70" s="459"/>
    </row>
    <row r="71" spans="1:10" ht="101.25" customHeight="1" x14ac:dyDescent="0.25">
      <c r="A71" s="402" t="s">
        <v>956</v>
      </c>
      <c r="B71" s="430" t="s">
        <v>1120</v>
      </c>
      <c r="C71" s="430" t="s">
        <v>23</v>
      </c>
      <c r="D71" s="501">
        <v>0</v>
      </c>
      <c r="E71" s="501">
        <v>0</v>
      </c>
      <c r="F71" s="501">
        <v>0</v>
      </c>
      <c r="G71" s="458"/>
      <c r="H71" s="501">
        <v>0</v>
      </c>
      <c r="I71" s="501">
        <v>0</v>
      </c>
      <c r="J71" s="458" t="s">
        <v>698</v>
      </c>
    </row>
    <row r="72" spans="1:10" ht="19.5" customHeight="1" x14ac:dyDescent="0.25">
      <c r="A72" s="2587" t="s">
        <v>1521</v>
      </c>
      <c r="B72" s="1910" t="s">
        <v>1121</v>
      </c>
      <c r="C72" s="913" t="s">
        <v>18</v>
      </c>
      <c r="D72" s="501">
        <f>D73</f>
        <v>4315.3999999999996</v>
      </c>
      <c r="E72" s="501">
        <f>E73</f>
        <v>4294.3999999999996</v>
      </c>
      <c r="F72" s="501">
        <f t="shared" si="5"/>
        <v>99.513370718820966</v>
      </c>
      <c r="G72" s="1876" t="s">
        <v>1522</v>
      </c>
      <c r="H72" s="501">
        <f>H73</f>
        <v>4294.3999999999996</v>
      </c>
      <c r="I72" s="501">
        <f t="shared" si="6"/>
        <v>99.513370718820966</v>
      </c>
      <c r="J72" s="1876"/>
    </row>
    <row r="73" spans="1:10" ht="105" customHeight="1" x14ac:dyDescent="0.25">
      <c r="A73" s="2587"/>
      <c r="B73" s="1910"/>
      <c r="C73" s="410" t="s">
        <v>23</v>
      </c>
      <c r="D73" s="501">
        <v>4315.3999999999996</v>
      </c>
      <c r="E73" s="501">
        <v>4294.3999999999996</v>
      </c>
      <c r="F73" s="501">
        <f t="shared" si="5"/>
        <v>99.513370718820966</v>
      </c>
      <c r="G73" s="1876"/>
      <c r="H73" s="501">
        <v>4294.3999999999996</v>
      </c>
      <c r="I73" s="501">
        <f t="shared" si="6"/>
        <v>99.513370718820966</v>
      </c>
      <c r="J73" s="1876"/>
    </row>
    <row r="74" spans="1:10" ht="18.75" x14ac:dyDescent="0.25">
      <c r="A74" s="2587" t="s">
        <v>1523</v>
      </c>
      <c r="B74" s="1910" t="s">
        <v>1122</v>
      </c>
      <c r="C74" s="913" t="s">
        <v>18</v>
      </c>
      <c r="D74" s="501">
        <f>D75</f>
        <v>3221.7</v>
      </c>
      <c r="E74" s="501">
        <f>E75</f>
        <v>3221.7</v>
      </c>
      <c r="F74" s="501">
        <f t="shared" si="5"/>
        <v>100</v>
      </c>
      <c r="G74" s="2302" t="s">
        <v>1524</v>
      </c>
      <c r="H74" s="501">
        <f>H75</f>
        <v>3221.7</v>
      </c>
      <c r="I74" s="501">
        <f t="shared" si="6"/>
        <v>100</v>
      </c>
      <c r="J74" s="2593"/>
    </row>
    <row r="75" spans="1:10" ht="93.75" customHeight="1" x14ac:dyDescent="0.25">
      <c r="A75" s="2587"/>
      <c r="B75" s="1910"/>
      <c r="C75" s="410" t="s">
        <v>23</v>
      </c>
      <c r="D75" s="501">
        <v>3221.7</v>
      </c>
      <c r="E75" s="501">
        <v>3221.7</v>
      </c>
      <c r="F75" s="501">
        <f t="shared" si="5"/>
        <v>100</v>
      </c>
      <c r="G75" s="2302"/>
      <c r="H75" s="501">
        <v>3221.7</v>
      </c>
      <c r="I75" s="501">
        <f t="shared" si="6"/>
        <v>100</v>
      </c>
      <c r="J75" s="2593"/>
    </row>
    <row r="76" spans="1:10" ht="19.5" customHeight="1" x14ac:dyDescent="0.25">
      <c r="A76" s="2587" t="s">
        <v>1525</v>
      </c>
      <c r="B76" s="1910" t="s">
        <v>65</v>
      </c>
      <c r="C76" s="913" t="s">
        <v>18</v>
      </c>
      <c r="D76" s="501">
        <f>D77</f>
        <v>660</v>
      </c>
      <c r="E76" s="501">
        <f>E77</f>
        <v>660</v>
      </c>
      <c r="F76" s="501">
        <f t="shared" si="5"/>
        <v>100</v>
      </c>
      <c r="G76" s="1942" t="s">
        <v>2738</v>
      </c>
      <c r="H76" s="501">
        <f>H77</f>
        <v>660</v>
      </c>
      <c r="I76" s="501">
        <f t="shared" si="6"/>
        <v>100</v>
      </c>
      <c r="J76" s="1942"/>
    </row>
    <row r="77" spans="1:10" ht="93.75" customHeight="1" x14ac:dyDescent="0.25">
      <c r="A77" s="2587"/>
      <c r="B77" s="1910"/>
      <c r="C77" s="410" t="s">
        <v>23</v>
      </c>
      <c r="D77" s="501">
        <v>660</v>
      </c>
      <c r="E77" s="501">
        <v>660</v>
      </c>
      <c r="F77" s="501">
        <f t="shared" si="5"/>
        <v>100</v>
      </c>
      <c r="G77" s="1942"/>
      <c r="H77" s="501">
        <v>660</v>
      </c>
      <c r="I77" s="501">
        <f t="shared" si="6"/>
        <v>100</v>
      </c>
      <c r="J77" s="1942"/>
    </row>
    <row r="78" spans="1:10" ht="108" customHeight="1" x14ac:dyDescent="0.25">
      <c r="A78" s="903" t="s">
        <v>1526</v>
      </c>
      <c r="B78" s="410" t="s">
        <v>66</v>
      </c>
      <c r="C78" s="2573" t="s">
        <v>2739</v>
      </c>
      <c r="D78" s="2573"/>
      <c r="E78" s="2573"/>
      <c r="F78" s="2573"/>
      <c r="G78" s="2573"/>
      <c r="H78" s="2573"/>
      <c r="I78" s="2573"/>
      <c r="J78" s="2573"/>
    </row>
    <row r="79" spans="1:10" ht="55.5" customHeight="1" x14ac:dyDescent="0.25">
      <c r="A79" s="892" t="s">
        <v>1527</v>
      </c>
      <c r="B79" s="890" t="s">
        <v>67</v>
      </c>
      <c r="C79" s="2573" t="s">
        <v>1528</v>
      </c>
      <c r="D79" s="2573"/>
      <c r="E79" s="2573"/>
      <c r="F79" s="2573"/>
      <c r="G79" s="2573"/>
      <c r="H79" s="2573"/>
      <c r="I79" s="2573"/>
      <c r="J79" s="2573"/>
    </row>
    <row r="80" spans="1:10" ht="41.25" customHeight="1" x14ac:dyDescent="0.25">
      <c r="A80" s="914" t="s">
        <v>1529</v>
      </c>
      <c r="B80" s="915" t="s">
        <v>68</v>
      </c>
      <c r="C80" s="2573"/>
      <c r="D80" s="2573"/>
      <c r="E80" s="2573"/>
      <c r="F80" s="2573"/>
      <c r="G80" s="2573"/>
      <c r="H80" s="2573"/>
      <c r="I80" s="2573"/>
      <c r="J80" s="2573"/>
    </row>
    <row r="81" spans="1:11" ht="92.25" customHeight="1" x14ac:dyDescent="0.25">
      <c r="A81" s="914" t="s">
        <v>1530</v>
      </c>
      <c r="B81" s="890" t="s">
        <v>69</v>
      </c>
      <c r="C81" s="2573"/>
      <c r="D81" s="2573"/>
      <c r="E81" s="2573"/>
      <c r="F81" s="2573"/>
      <c r="G81" s="2573"/>
      <c r="H81" s="2573"/>
      <c r="I81" s="2573"/>
      <c r="J81" s="2573"/>
    </row>
    <row r="82" spans="1:11" ht="126.75" customHeight="1" x14ac:dyDescent="0.25">
      <c r="A82" s="914" t="s">
        <v>1531</v>
      </c>
      <c r="B82" s="890" t="s">
        <v>1855</v>
      </c>
      <c r="C82" s="2573" t="s">
        <v>1532</v>
      </c>
      <c r="D82" s="2573"/>
      <c r="E82" s="2573"/>
      <c r="F82" s="2573"/>
      <c r="G82" s="2573"/>
      <c r="H82" s="2573"/>
      <c r="I82" s="2573"/>
      <c r="J82" s="2573"/>
    </row>
    <row r="83" spans="1:11" ht="141.75" customHeight="1" x14ac:dyDescent="0.25">
      <c r="A83" s="914" t="s">
        <v>1533</v>
      </c>
      <c r="B83" s="890" t="s">
        <v>70</v>
      </c>
      <c r="C83" s="2581" t="s">
        <v>2740</v>
      </c>
      <c r="D83" s="2582"/>
      <c r="E83" s="2582"/>
      <c r="F83" s="2582"/>
      <c r="G83" s="2582"/>
      <c r="H83" s="2582"/>
      <c r="I83" s="2582"/>
      <c r="J83" s="2583"/>
    </row>
    <row r="84" spans="1:11" ht="18" customHeight="1" x14ac:dyDescent="0.25">
      <c r="A84" s="2584" t="s">
        <v>132</v>
      </c>
      <c r="B84" s="2585" t="s">
        <v>957</v>
      </c>
      <c r="C84" s="890" t="s">
        <v>18</v>
      </c>
      <c r="D84" s="889">
        <f>D85+D86</f>
        <v>7122.2</v>
      </c>
      <c r="E84" s="889">
        <f>E85+E86</f>
        <v>7087</v>
      </c>
      <c r="F84" s="501">
        <f>E84/D84*100</f>
        <v>99.505770688832101</v>
      </c>
      <c r="G84" s="2586" t="s">
        <v>960</v>
      </c>
      <c r="H84" s="889">
        <f>H85+H86</f>
        <v>7087</v>
      </c>
      <c r="I84" s="501">
        <f>H84/D84*100</f>
        <v>99.505770688832101</v>
      </c>
      <c r="J84" s="2560"/>
    </row>
    <row r="85" spans="1:11" ht="90.75" customHeight="1" x14ac:dyDescent="0.25">
      <c r="A85" s="2584"/>
      <c r="B85" s="2585"/>
      <c r="C85" s="890" t="s">
        <v>23</v>
      </c>
      <c r="D85" s="889">
        <f>D87+D89</f>
        <v>7122.2</v>
      </c>
      <c r="E85" s="889">
        <f>E87+E89</f>
        <v>7087</v>
      </c>
      <c r="F85" s="501">
        <f t="shared" ref="F85:F101" si="7">E85/D85*100</f>
        <v>99.505770688832101</v>
      </c>
      <c r="G85" s="2586"/>
      <c r="H85" s="889">
        <f>H87+H89</f>
        <v>7087</v>
      </c>
      <c r="I85" s="501">
        <f t="shared" ref="I85:I101" si="8">H85/D85*100</f>
        <v>99.505770688832101</v>
      </c>
      <c r="J85" s="2560"/>
    </row>
    <row r="86" spans="1:11" ht="54" customHeight="1" x14ac:dyDescent="0.25">
      <c r="A86" s="2584"/>
      <c r="B86" s="2585"/>
      <c r="C86" s="890" t="s">
        <v>24</v>
      </c>
      <c r="D86" s="889">
        <f>D90</f>
        <v>0</v>
      </c>
      <c r="E86" s="889">
        <f>E90</f>
        <v>0</v>
      </c>
      <c r="F86" s="501">
        <v>0</v>
      </c>
      <c r="G86" s="2586"/>
      <c r="H86" s="889">
        <f>H90</f>
        <v>0</v>
      </c>
      <c r="I86" s="501">
        <v>0</v>
      </c>
      <c r="J86" s="2560"/>
    </row>
    <row r="87" spans="1:11" ht="93.75" x14ac:dyDescent="0.25">
      <c r="A87" s="892" t="s">
        <v>958</v>
      </c>
      <c r="B87" s="890" t="s">
        <v>73</v>
      </c>
      <c r="C87" s="890" t="s">
        <v>23</v>
      </c>
      <c r="D87" s="889">
        <v>1250</v>
      </c>
      <c r="E87" s="889">
        <v>1250</v>
      </c>
      <c r="F87" s="501">
        <f t="shared" si="7"/>
        <v>100</v>
      </c>
      <c r="G87" s="916" t="s">
        <v>961</v>
      </c>
      <c r="H87" s="889">
        <v>1250</v>
      </c>
      <c r="I87" s="501">
        <f t="shared" si="8"/>
        <v>100</v>
      </c>
      <c r="J87" s="916"/>
    </row>
    <row r="88" spans="1:11" ht="20.25" customHeight="1" x14ac:dyDescent="0.25">
      <c r="A88" s="2561" t="s">
        <v>959</v>
      </c>
      <c r="B88" s="2564" t="s">
        <v>1123</v>
      </c>
      <c r="C88" s="890" t="s">
        <v>18</v>
      </c>
      <c r="D88" s="889">
        <f>D89+D90</f>
        <v>5872.2</v>
      </c>
      <c r="E88" s="889">
        <f>E89+E90</f>
        <v>5837</v>
      </c>
      <c r="F88" s="501">
        <f t="shared" si="7"/>
        <v>99.400565375838696</v>
      </c>
      <c r="G88" s="2567" t="s">
        <v>2251</v>
      </c>
      <c r="H88" s="889">
        <f>H89+H90</f>
        <v>5837</v>
      </c>
      <c r="I88" s="501">
        <f t="shared" si="8"/>
        <v>99.400565375838696</v>
      </c>
      <c r="J88" s="2570"/>
    </row>
    <row r="89" spans="1:11" ht="93.75" customHeight="1" x14ac:dyDescent="0.25">
      <c r="A89" s="2562"/>
      <c r="B89" s="2565"/>
      <c r="C89" s="890" t="s">
        <v>23</v>
      </c>
      <c r="D89" s="889">
        <v>5872.2</v>
      </c>
      <c r="E89" s="889">
        <v>5837</v>
      </c>
      <c r="F89" s="501">
        <f t="shared" si="7"/>
        <v>99.400565375838696</v>
      </c>
      <c r="G89" s="2568"/>
      <c r="H89" s="889">
        <v>5837</v>
      </c>
      <c r="I89" s="501">
        <f t="shared" si="8"/>
        <v>99.400565375838696</v>
      </c>
      <c r="J89" s="2571"/>
    </row>
    <row r="90" spans="1:11" ht="66.75" customHeight="1" x14ac:dyDescent="0.25">
      <c r="A90" s="2563"/>
      <c r="B90" s="2566"/>
      <c r="C90" s="917" t="s">
        <v>24</v>
      </c>
      <c r="D90" s="918">
        <v>0</v>
      </c>
      <c r="E90" s="918">
        <v>0</v>
      </c>
      <c r="F90" s="902">
        <v>0</v>
      </c>
      <c r="G90" s="2569"/>
      <c r="H90" s="918">
        <v>0</v>
      </c>
      <c r="I90" s="902">
        <v>0</v>
      </c>
      <c r="J90" s="2572"/>
    </row>
    <row r="91" spans="1:11" ht="19.5" customHeight="1" x14ac:dyDescent="0.25">
      <c r="A91" s="2561" t="s">
        <v>853</v>
      </c>
      <c r="B91" s="2564" t="s">
        <v>1534</v>
      </c>
      <c r="C91" s="917" t="s">
        <v>18</v>
      </c>
      <c r="D91" s="918">
        <f>D92+D93</f>
        <v>86043</v>
      </c>
      <c r="E91" s="918">
        <f>E92+E93</f>
        <v>345.5</v>
      </c>
      <c r="F91" s="902">
        <f>E91/D91*100</f>
        <v>0.40154341433934193</v>
      </c>
      <c r="G91" s="2567" t="s">
        <v>2252</v>
      </c>
      <c r="H91" s="918">
        <f>H92+H93</f>
        <v>345.5</v>
      </c>
      <c r="I91" s="902">
        <f>H91/D91*100</f>
        <v>0.40154341433934193</v>
      </c>
      <c r="J91" s="2570" t="s">
        <v>2332</v>
      </c>
    </row>
    <row r="92" spans="1:11" ht="79.5" customHeight="1" x14ac:dyDescent="0.25">
      <c r="A92" s="2562"/>
      <c r="B92" s="2565"/>
      <c r="C92" s="917" t="s">
        <v>19</v>
      </c>
      <c r="D92" s="918">
        <f>85182</f>
        <v>85182</v>
      </c>
      <c r="E92" s="918">
        <v>0</v>
      </c>
      <c r="F92" s="902">
        <v>0</v>
      </c>
      <c r="G92" s="2568"/>
      <c r="H92" s="918">
        <v>0</v>
      </c>
      <c r="I92" s="902">
        <v>0</v>
      </c>
      <c r="J92" s="2571"/>
      <c r="K92" s="226"/>
    </row>
    <row r="93" spans="1:11" ht="96.75" customHeight="1" x14ac:dyDescent="0.25">
      <c r="A93" s="2563"/>
      <c r="B93" s="2566"/>
      <c r="C93" s="917" t="s">
        <v>23</v>
      </c>
      <c r="D93" s="918">
        <v>861</v>
      </c>
      <c r="E93" s="918">
        <v>345.5</v>
      </c>
      <c r="F93" s="902">
        <f>E93/D93*100</f>
        <v>40.127758420441346</v>
      </c>
      <c r="G93" s="2569"/>
      <c r="H93" s="918">
        <v>345.5</v>
      </c>
      <c r="I93" s="902">
        <f>H93/D93*100</f>
        <v>40.127758420441346</v>
      </c>
      <c r="J93" s="2572"/>
    </row>
    <row r="94" spans="1:11" ht="20.25" customHeight="1" x14ac:dyDescent="0.25">
      <c r="A94" s="2574"/>
      <c r="B94" s="2577" t="s">
        <v>75</v>
      </c>
      <c r="C94" s="451" t="s">
        <v>18</v>
      </c>
      <c r="D94" s="346">
        <f>D95+D96+D97</f>
        <v>983655.79999999993</v>
      </c>
      <c r="E94" s="346">
        <f>E95+E96+E97</f>
        <v>864612.6</v>
      </c>
      <c r="F94" s="703">
        <f t="shared" si="7"/>
        <v>87.897880539107277</v>
      </c>
      <c r="G94" s="2285"/>
      <c r="H94" s="346">
        <f>H95+H96+H97</f>
        <v>864612.6</v>
      </c>
      <c r="I94" s="703">
        <f t="shared" si="8"/>
        <v>87.897880539107277</v>
      </c>
      <c r="J94" s="2525"/>
    </row>
    <row r="95" spans="1:11" ht="87.75" customHeight="1" x14ac:dyDescent="0.25">
      <c r="A95" s="2575"/>
      <c r="B95" s="2578"/>
      <c r="C95" s="896" t="s">
        <v>19</v>
      </c>
      <c r="D95" s="346">
        <f>D37</f>
        <v>190962</v>
      </c>
      <c r="E95" s="346">
        <f>E37</f>
        <v>100050.2</v>
      </c>
      <c r="F95" s="703">
        <f t="shared" si="7"/>
        <v>52.392727348896642</v>
      </c>
      <c r="G95" s="2286"/>
      <c r="H95" s="346">
        <f>H37</f>
        <v>100050.2</v>
      </c>
      <c r="I95" s="703">
        <f t="shared" si="8"/>
        <v>52.392727348896642</v>
      </c>
      <c r="J95" s="2580"/>
    </row>
    <row r="96" spans="1:11" ht="91.5" customHeight="1" x14ac:dyDescent="0.25">
      <c r="A96" s="2575"/>
      <c r="B96" s="2578"/>
      <c r="C96" s="451" t="s">
        <v>23</v>
      </c>
      <c r="D96" s="703">
        <f>D30+D38</f>
        <v>792693.79999999993</v>
      </c>
      <c r="E96" s="703">
        <f>E30+E38</f>
        <v>764562.4</v>
      </c>
      <c r="F96" s="703">
        <f t="shared" si="7"/>
        <v>96.451164371413029</v>
      </c>
      <c r="G96" s="2286"/>
      <c r="H96" s="703">
        <f>H30+H38</f>
        <v>764562.4</v>
      </c>
      <c r="I96" s="703">
        <f t="shared" si="8"/>
        <v>96.451164371413029</v>
      </c>
      <c r="J96" s="2580"/>
    </row>
    <row r="97" spans="1:10" ht="57.75" customHeight="1" x14ac:dyDescent="0.25">
      <c r="A97" s="2576"/>
      <c r="B97" s="2579"/>
      <c r="C97" s="919" t="s">
        <v>24</v>
      </c>
      <c r="D97" s="920">
        <f>D39</f>
        <v>0</v>
      </c>
      <c r="E97" s="920">
        <f>E39</f>
        <v>0</v>
      </c>
      <c r="F97" s="920">
        <v>0</v>
      </c>
      <c r="G97" s="2287"/>
      <c r="H97" s="920">
        <f>H39</f>
        <v>0</v>
      </c>
      <c r="I97" s="920">
        <v>0</v>
      </c>
      <c r="J97" s="2526"/>
    </row>
    <row r="98" spans="1:10" ht="18.75" x14ac:dyDescent="0.25">
      <c r="A98" s="2556"/>
      <c r="B98" s="2557" t="s">
        <v>29</v>
      </c>
      <c r="C98" s="896" t="s">
        <v>18</v>
      </c>
      <c r="D98" s="884">
        <f>D99+D100+D101</f>
        <v>1043826.1</v>
      </c>
      <c r="E98" s="884">
        <f>E99+E100+E101</f>
        <v>923111</v>
      </c>
      <c r="F98" s="703">
        <f t="shared" si="7"/>
        <v>88.435324619685218</v>
      </c>
      <c r="G98" s="2560"/>
      <c r="H98" s="884">
        <f>H99+H100+H101</f>
        <v>923111</v>
      </c>
      <c r="I98" s="703">
        <f t="shared" si="8"/>
        <v>88.435324619685218</v>
      </c>
      <c r="J98" s="2560"/>
    </row>
    <row r="99" spans="1:10" ht="75" x14ac:dyDescent="0.25">
      <c r="A99" s="2556"/>
      <c r="B99" s="2558"/>
      <c r="C99" s="896" t="s">
        <v>19</v>
      </c>
      <c r="D99" s="884">
        <f t="shared" ref="D99:E101" si="9">D25+D95</f>
        <v>205726</v>
      </c>
      <c r="E99" s="884">
        <f t="shared" si="9"/>
        <v>114342.2</v>
      </c>
      <c r="F99" s="703">
        <f t="shared" si="7"/>
        <v>55.579848925269538</v>
      </c>
      <c r="G99" s="2560"/>
      <c r="H99" s="884">
        <f>H25+H95</f>
        <v>114342.2</v>
      </c>
      <c r="I99" s="703">
        <f t="shared" si="8"/>
        <v>55.579848925269538</v>
      </c>
      <c r="J99" s="2560"/>
    </row>
    <row r="100" spans="1:10" ht="93.75" x14ac:dyDescent="0.25">
      <c r="A100" s="2556"/>
      <c r="B100" s="2558"/>
      <c r="C100" s="896" t="s">
        <v>23</v>
      </c>
      <c r="D100" s="884">
        <f t="shared" si="9"/>
        <v>831113.2</v>
      </c>
      <c r="E100" s="884">
        <f t="shared" si="9"/>
        <v>801781.9</v>
      </c>
      <c r="F100" s="703">
        <f t="shared" si="7"/>
        <v>96.470841757777407</v>
      </c>
      <c r="G100" s="2560"/>
      <c r="H100" s="884">
        <f>H26+H96</f>
        <v>801781.9</v>
      </c>
      <c r="I100" s="703">
        <f t="shared" si="8"/>
        <v>96.470841757777407</v>
      </c>
      <c r="J100" s="2560"/>
    </row>
    <row r="101" spans="1:10" ht="57" customHeight="1" x14ac:dyDescent="0.25">
      <c r="A101" s="2556"/>
      <c r="B101" s="2559"/>
      <c r="C101" s="896" t="s">
        <v>24</v>
      </c>
      <c r="D101" s="884">
        <f t="shared" si="9"/>
        <v>6986.9</v>
      </c>
      <c r="E101" s="884">
        <f t="shared" si="9"/>
        <v>6986.9</v>
      </c>
      <c r="F101" s="703">
        <f t="shared" si="7"/>
        <v>100</v>
      </c>
      <c r="G101" s="2560"/>
      <c r="H101" s="884">
        <f>H27+H97</f>
        <v>6986.9</v>
      </c>
      <c r="I101" s="703">
        <f t="shared" si="8"/>
        <v>100</v>
      </c>
      <c r="J101" s="2560"/>
    </row>
    <row r="103" spans="1:10" x14ac:dyDescent="0.25">
      <c r="E103" s="183"/>
    </row>
  </sheetData>
  <mergeCells count="98">
    <mergeCell ref="A2:J2"/>
    <mergeCell ref="A3:J3"/>
    <mergeCell ref="A4:J4"/>
    <mergeCell ref="A5:J5"/>
    <mergeCell ref="A8:J8"/>
    <mergeCell ref="A9:A12"/>
    <mergeCell ref="B9:B12"/>
    <mergeCell ref="G9:G12"/>
    <mergeCell ref="J9:J12"/>
    <mergeCell ref="A20:A21"/>
    <mergeCell ref="B20:B21"/>
    <mergeCell ref="G20:G21"/>
    <mergeCell ref="J20:J21"/>
    <mergeCell ref="A24:A27"/>
    <mergeCell ref="B24:B27"/>
    <mergeCell ref="G24:G27"/>
    <mergeCell ref="J24:J27"/>
    <mergeCell ref="A13:A15"/>
    <mergeCell ref="B13:B15"/>
    <mergeCell ref="G13:G15"/>
    <mergeCell ref="J13:J15"/>
    <mergeCell ref="A16:A18"/>
    <mergeCell ref="B16:B18"/>
    <mergeCell ref="G16:G18"/>
    <mergeCell ref="J16:J18"/>
    <mergeCell ref="A36:A39"/>
    <mergeCell ref="B36:B39"/>
    <mergeCell ref="G36:G39"/>
    <mergeCell ref="J36:J39"/>
    <mergeCell ref="A40:A42"/>
    <mergeCell ref="B40:B42"/>
    <mergeCell ref="G40:G42"/>
    <mergeCell ref="J40:J42"/>
    <mergeCell ref="A28:J28"/>
    <mergeCell ref="A29:A30"/>
    <mergeCell ref="B29:B30"/>
    <mergeCell ref="G29:G30"/>
    <mergeCell ref="J29:J30"/>
    <mergeCell ref="A31:A32"/>
    <mergeCell ref="B31:B32"/>
    <mergeCell ref="G31:G32"/>
    <mergeCell ref="J31:J32"/>
    <mergeCell ref="A60:A61"/>
    <mergeCell ref="B60:B61"/>
    <mergeCell ref="G60:G61"/>
    <mergeCell ref="J60:J61"/>
    <mergeCell ref="A43:A44"/>
    <mergeCell ref="B43:B44"/>
    <mergeCell ref="G43:G44"/>
    <mergeCell ref="J43:J44"/>
    <mergeCell ref="A48:A49"/>
    <mergeCell ref="B48:B49"/>
    <mergeCell ref="G48:G49"/>
    <mergeCell ref="J48:J49"/>
    <mergeCell ref="A72:A73"/>
    <mergeCell ref="B72:B73"/>
    <mergeCell ref="G72:G73"/>
    <mergeCell ref="J72:J73"/>
    <mergeCell ref="A74:A75"/>
    <mergeCell ref="B74:B75"/>
    <mergeCell ref="G74:G75"/>
    <mergeCell ref="J74:J75"/>
    <mergeCell ref="A65:A66"/>
    <mergeCell ref="B65:B66"/>
    <mergeCell ref="G65:G66"/>
    <mergeCell ref="J65:J66"/>
    <mergeCell ref="A68:A69"/>
    <mergeCell ref="B68:B69"/>
    <mergeCell ref="G68:G69"/>
    <mergeCell ref="J68:J69"/>
    <mergeCell ref="A76:A77"/>
    <mergeCell ref="B76:B77"/>
    <mergeCell ref="G76:G77"/>
    <mergeCell ref="J76:J77"/>
    <mergeCell ref="C78:J78"/>
    <mergeCell ref="C79:J81"/>
    <mergeCell ref="A94:A97"/>
    <mergeCell ref="B94:B97"/>
    <mergeCell ref="G94:G97"/>
    <mergeCell ref="J94:J97"/>
    <mergeCell ref="C82:J82"/>
    <mergeCell ref="C83:J83"/>
    <mergeCell ref="A84:A86"/>
    <mergeCell ref="B84:B86"/>
    <mergeCell ref="G84:G86"/>
    <mergeCell ref="J84:J86"/>
    <mergeCell ref="A98:A101"/>
    <mergeCell ref="B98:B101"/>
    <mergeCell ref="G98:G101"/>
    <mergeCell ref="J98:J101"/>
    <mergeCell ref="A88:A90"/>
    <mergeCell ref="B88:B90"/>
    <mergeCell ref="G88:G90"/>
    <mergeCell ref="J88:J90"/>
    <mergeCell ref="A91:A93"/>
    <mergeCell ref="B91:B93"/>
    <mergeCell ref="G91:G93"/>
    <mergeCell ref="J91:J93"/>
  </mergeCells>
  <pageMargins left="0.78740157480314965" right="0.39370078740157483" top="0.78740157480314965" bottom="0.78740157480314965" header="0.31496062992125984" footer="0.39370078740157483"/>
  <pageSetup paperSize="9" scale="62" firstPageNumber="220" orientation="landscape" useFirstPageNumber="1" r:id="rId1"/>
  <headerFooter>
    <oddFooter>&amp;R&amp;"Times New Roman,обычный"&amp;14&amp;P</oddFooter>
  </headerFooter>
  <rowBreaks count="3" manualBreakCount="3">
    <brk id="15" max="16383" man="1"/>
    <brk id="23" max="16383" man="1"/>
    <brk id="71"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M31"/>
  <sheetViews>
    <sheetView zoomScale="60" zoomScaleNormal="60" workbookViewId="0">
      <selection activeCell="C27" sqref="C27"/>
    </sheetView>
  </sheetViews>
  <sheetFormatPr defaultRowHeight="18" x14ac:dyDescent="0.25"/>
  <cols>
    <col min="1" max="1" width="5.7109375" style="208" customWidth="1"/>
    <col min="2" max="2" width="77.28515625" style="208" customWidth="1"/>
    <col min="3" max="3" width="12.28515625" style="208" customWidth="1"/>
    <col min="4" max="6" width="15.7109375" style="208" customWidth="1"/>
    <col min="7" max="7" width="70.28515625" style="208" customWidth="1"/>
    <col min="8" max="8" width="13" style="208" bestFit="1" customWidth="1"/>
    <col min="9" max="251" width="9.140625" style="208"/>
    <col min="252" max="252" width="5.7109375" style="208" customWidth="1"/>
    <col min="253" max="253" width="37.7109375" style="208" customWidth="1"/>
    <col min="254" max="254" width="15.7109375" style="208" customWidth="1"/>
    <col min="255" max="255" width="12.28515625" style="208" customWidth="1"/>
    <col min="256" max="258" width="15.7109375" style="208" customWidth="1"/>
    <col min="259" max="259" width="30.7109375" style="208" customWidth="1"/>
    <col min="260" max="260" width="13.7109375" style="208" customWidth="1"/>
    <col min="261" max="261" width="21" style="208" customWidth="1"/>
    <col min="262" max="263" width="15.7109375" style="208" customWidth="1"/>
    <col min="264" max="507" width="9.140625" style="208"/>
    <col min="508" max="508" width="5.7109375" style="208" customWidth="1"/>
    <col min="509" max="509" width="37.7109375" style="208" customWidth="1"/>
    <col min="510" max="510" width="15.7109375" style="208" customWidth="1"/>
    <col min="511" max="511" width="12.28515625" style="208" customWidth="1"/>
    <col min="512" max="514" width="15.7109375" style="208" customWidth="1"/>
    <col min="515" max="515" width="30.7109375" style="208" customWidth="1"/>
    <col min="516" max="516" width="13.7109375" style="208" customWidth="1"/>
    <col min="517" max="517" width="21" style="208" customWidth="1"/>
    <col min="518" max="519" width="15.7109375" style="208" customWidth="1"/>
    <col min="520" max="763" width="9.140625" style="208"/>
    <col min="764" max="764" width="5.7109375" style="208" customWidth="1"/>
    <col min="765" max="765" width="37.7109375" style="208" customWidth="1"/>
    <col min="766" max="766" width="15.7109375" style="208" customWidth="1"/>
    <col min="767" max="767" width="12.28515625" style="208" customWidth="1"/>
    <col min="768" max="770" width="15.7109375" style="208" customWidth="1"/>
    <col min="771" max="771" width="30.7109375" style="208" customWidth="1"/>
    <col min="772" max="772" width="13.7109375" style="208" customWidth="1"/>
    <col min="773" max="773" width="21" style="208" customWidth="1"/>
    <col min="774" max="775" width="15.7109375" style="208" customWidth="1"/>
    <col min="776" max="1019" width="9.140625" style="208"/>
    <col min="1020" max="1020" width="5.7109375" style="208" customWidth="1"/>
    <col min="1021" max="1021" width="37.7109375" style="208" customWidth="1"/>
    <col min="1022" max="1022" width="15.7109375" style="208" customWidth="1"/>
    <col min="1023" max="1023" width="12.28515625" style="208" customWidth="1"/>
    <col min="1024" max="1026" width="15.7109375" style="208" customWidth="1"/>
    <col min="1027" max="1027" width="30.7109375" style="208" customWidth="1"/>
    <col min="1028" max="1028" width="13.7109375" style="208" customWidth="1"/>
    <col min="1029" max="1029" width="21" style="208" customWidth="1"/>
    <col min="1030" max="1031" width="15.7109375" style="208" customWidth="1"/>
    <col min="1032" max="1275" width="9.140625" style="208"/>
    <col min="1276" max="1276" width="5.7109375" style="208" customWidth="1"/>
    <col min="1277" max="1277" width="37.7109375" style="208" customWidth="1"/>
    <col min="1278" max="1278" width="15.7109375" style="208" customWidth="1"/>
    <col min="1279" max="1279" width="12.28515625" style="208" customWidth="1"/>
    <col min="1280" max="1282" width="15.7109375" style="208" customWidth="1"/>
    <col min="1283" max="1283" width="30.7109375" style="208" customWidth="1"/>
    <col min="1284" max="1284" width="13.7109375" style="208" customWidth="1"/>
    <col min="1285" max="1285" width="21" style="208" customWidth="1"/>
    <col min="1286" max="1287" width="15.7109375" style="208" customWidth="1"/>
    <col min="1288" max="1531" width="9.140625" style="208"/>
    <col min="1532" max="1532" width="5.7109375" style="208" customWidth="1"/>
    <col min="1533" max="1533" width="37.7109375" style="208" customWidth="1"/>
    <col min="1534" max="1534" width="15.7109375" style="208" customWidth="1"/>
    <col min="1535" max="1535" width="12.28515625" style="208" customWidth="1"/>
    <col min="1536" max="1538" width="15.7109375" style="208" customWidth="1"/>
    <col min="1539" max="1539" width="30.7109375" style="208" customWidth="1"/>
    <col min="1540" max="1540" width="13.7109375" style="208" customWidth="1"/>
    <col min="1541" max="1541" width="21" style="208" customWidth="1"/>
    <col min="1542" max="1543" width="15.7109375" style="208" customWidth="1"/>
    <col min="1544" max="1787" width="9.140625" style="208"/>
    <col min="1788" max="1788" width="5.7109375" style="208" customWidth="1"/>
    <col min="1789" max="1789" width="37.7109375" style="208" customWidth="1"/>
    <col min="1790" max="1790" width="15.7109375" style="208" customWidth="1"/>
    <col min="1791" max="1791" width="12.28515625" style="208" customWidth="1"/>
    <col min="1792" max="1794" width="15.7109375" style="208" customWidth="1"/>
    <col min="1795" max="1795" width="30.7109375" style="208" customWidth="1"/>
    <col min="1796" max="1796" width="13.7109375" style="208" customWidth="1"/>
    <col min="1797" max="1797" width="21" style="208" customWidth="1"/>
    <col min="1798" max="1799" width="15.7109375" style="208" customWidth="1"/>
    <col min="1800" max="2043" width="9.140625" style="208"/>
    <col min="2044" max="2044" width="5.7109375" style="208" customWidth="1"/>
    <col min="2045" max="2045" width="37.7109375" style="208" customWidth="1"/>
    <col min="2046" max="2046" width="15.7109375" style="208" customWidth="1"/>
    <col min="2047" max="2047" width="12.28515625" style="208" customWidth="1"/>
    <col min="2048" max="2050" width="15.7109375" style="208" customWidth="1"/>
    <col min="2051" max="2051" width="30.7109375" style="208" customWidth="1"/>
    <col min="2052" max="2052" width="13.7109375" style="208" customWidth="1"/>
    <col min="2053" max="2053" width="21" style="208" customWidth="1"/>
    <col min="2054" max="2055" width="15.7109375" style="208" customWidth="1"/>
    <col min="2056" max="2299" width="9.140625" style="208"/>
    <col min="2300" max="2300" width="5.7109375" style="208" customWidth="1"/>
    <col min="2301" max="2301" width="37.7109375" style="208" customWidth="1"/>
    <col min="2302" max="2302" width="15.7109375" style="208" customWidth="1"/>
    <col min="2303" max="2303" width="12.28515625" style="208" customWidth="1"/>
    <col min="2304" max="2306" width="15.7109375" style="208" customWidth="1"/>
    <col min="2307" max="2307" width="30.7109375" style="208" customWidth="1"/>
    <col min="2308" max="2308" width="13.7109375" style="208" customWidth="1"/>
    <col min="2309" max="2309" width="21" style="208" customWidth="1"/>
    <col min="2310" max="2311" width="15.7109375" style="208" customWidth="1"/>
    <col min="2312" max="2555" width="9.140625" style="208"/>
    <col min="2556" max="2556" width="5.7109375" style="208" customWidth="1"/>
    <col min="2557" max="2557" width="37.7109375" style="208" customWidth="1"/>
    <col min="2558" max="2558" width="15.7109375" style="208" customWidth="1"/>
    <col min="2559" max="2559" width="12.28515625" style="208" customWidth="1"/>
    <col min="2560" max="2562" width="15.7109375" style="208" customWidth="1"/>
    <col min="2563" max="2563" width="30.7109375" style="208" customWidth="1"/>
    <col min="2564" max="2564" width="13.7109375" style="208" customWidth="1"/>
    <col min="2565" max="2565" width="21" style="208" customWidth="1"/>
    <col min="2566" max="2567" width="15.7109375" style="208" customWidth="1"/>
    <col min="2568" max="2811" width="9.140625" style="208"/>
    <col min="2812" max="2812" width="5.7109375" style="208" customWidth="1"/>
    <col min="2813" max="2813" width="37.7109375" style="208" customWidth="1"/>
    <col min="2814" max="2814" width="15.7109375" style="208" customWidth="1"/>
    <col min="2815" max="2815" width="12.28515625" style="208" customWidth="1"/>
    <col min="2816" max="2818" width="15.7109375" style="208" customWidth="1"/>
    <col min="2819" max="2819" width="30.7109375" style="208" customWidth="1"/>
    <col min="2820" max="2820" width="13.7109375" style="208" customWidth="1"/>
    <col min="2821" max="2821" width="21" style="208" customWidth="1"/>
    <col min="2822" max="2823" width="15.7109375" style="208" customWidth="1"/>
    <col min="2824" max="3067" width="9.140625" style="208"/>
    <col min="3068" max="3068" width="5.7109375" style="208" customWidth="1"/>
    <col min="3069" max="3069" width="37.7109375" style="208" customWidth="1"/>
    <col min="3070" max="3070" width="15.7109375" style="208" customWidth="1"/>
    <col min="3071" max="3071" width="12.28515625" style="208" customWidth="1"/>
    <col min="3072" max="3074" width="15.7109375" style="208" customWidth="1"/>
    <col min="3075" max="3075" width="30.7109375" style="208" customWidth="1"/>
    <col min="3076" max="3076" width="13.7109375" style="208" customWidth="1"/>
    <col min="3077" max="3077" width="21" style="208" customWidth="1"/>
    <col min="3078" max="3079" width="15.7109375" style="208" customWidth="1"/>
    <col min="3080" max="3323" width="9.140625" style="208"/>
    <col min="3324" max="3324" width="5.7109375" style="208" customWidth="1"/>
    <col min="3325" max="3325" width="37.7109375" style="208" customWidth="1"/>
    <col min="3326" max="3326" width="15.7109375" style="208" customWidth="1"/>
    <col min="3327" max="3327" width="12.28515625" style="208" customWidth="1"/>
    <col min="3328" max="3330" width="15.7109375" style="208" customWidth="1"/>
    <col min="3331" max="3331" width="30.7109375" style="208" customWidth="1"/>
    <col min="3332" max="3332" width="13.7109375" style="208" customWidth="1"/>
    <col min="3333" max="3333" width="21" style="208" customWidth="1"/>
    <col min="3334" max="3335" width="15.7109375" style="208" customWidth="1"/>
    <col min="3336" max="3579" width="9.140625" style="208"/>
    <col min="3580" max="3580" width="5.7109375" style="208" customWidth="1"/>
    <col min="3581" max="3581" width="37.7109375" style="208" customWidth="1"/>
    <col min="3582" max="3582" width="15.7109375" style="208" customWidth="1"/>
    <col min="3583" max="3583" width="12.28515625" style="208" customWidth="1"/>
    <col min="3584" max="3586" width="15.7109375" style="208" customWidth="1"/>
    <col min="3587" max="3587" width="30.7109375" style="208" customWidth="1"/>
    <col min="3588" max="3588" width="13.7109375" style="208" customWidth="1"/>
    <col min="3589" max="3589" width="21" style="208" customWidth="1"/>
    <col min="3590" max="3591" width="15.7109375" style="208" customWidth="1"/>
    <col min="3592" max="3835" width="9.140625" style="208"/>
    <col min="3836" max="3836" width="5.7109375" style="208" customWidth="1"/>
    <col min="3837" max="3837" width="37.7109375" style="208" customWidth="1"/>
    <col min="3838" max="3838" width="15.7109375" style="208" customWidth="1"/>
    <col min="3839" max="3839" width="12.28515625" style="208" customWidth="1"/>
    <col min="3840" max="3842" width="15.7109375" style="208" customWidth="1"/>
    <col min="3843" max="3843" width="30.7109375" style="208" customWidth="1"/>
    <col min="3844" max="3844" width="13.7109375" style="208" customWidth="1"/>
    <col min="3845" max="3845" width="21" style="208" customWidth="1"/>
    <col min="3846" max="3847" width="15.7109375" style="208" customWidth="1"/>
    <col min="3848" max="4091" width="9.140625" style="208"/>
    <col min="4092" max="4092" width="5.7109375" style="208" customWidth="1"/>
    <col min="4093" max="4093" width="37.7109375" style="208" customWidth="1"/>
    <col min="4094" max="4094" width="15.7109375" style="208" customWidth="1"/>
    <col min="4095" max="4095" width="12.28515625" style="208" customWidth="1"/>
    <col min="4096" max="4098" width="15.7109375" style="208" customWidth="1"/>
    <col min="4099" max="4099" width="30.7109375" style="208" customWidth="1"/>
    <col min="4100" max="4100" width="13.7109375" style="208" customWidth="1"/>
    <col min="4101" max="4101" width="21" style="208" customWidth="1"/>
    <col min="4102" max="4103" width="15.7109375" style="208" customWidth="1"/>
    <col min="4104" max="4347" width="9.140625" style="208"/>
    <col min="4348" max="4348" width="5.7109375" style="208" customWidth="1"/>
    <col min="4349" max="4349" width="37.7109375" style="208" customWidth="1"/>
    <col min="4350" max="4350" width="15.7109375" style="208" customWidth="1"/>
    <col min="4351" max="4351" width="12.28515625" style="208" customWidth="1"/>
    <col min="4352" max="4354" width="15.7109375" style="208" customWidth="1"/>
    <col min="4355" max="4355" width="30.7109375" style="208" customWidth="1"/>
    <col min="4356" max="4356" width="13.7109375" style="208" customWidth="1"/>
    <col min="4357" max="4357" width="21" style="208" customWidth="1"/>
    <col min="4358" max="4359" width="15.7109375" style="208" customWidth="1"/>
    <col min="4360" max="4603" width="9.140625" style="208"/>
    <col min="4604" max="4604" width="5.7109375" style="208" customWidth="1"/>
    <col min="4605" max="4605" width="37.7109375" style="208" customWidth="1"/>
    <col min="4606" max="4606" width="15.7109375" style="208" customWidth="1"/>
    <col min="4607" max="4607" width="12.28515625" style="208" customWidth="1"/>
    <col min="4608" max="4610" width="15.7109375" style="208" customWidth="1"/>
    <col min="4611" max="4611" width="30.7109375" style="208" customWidth="1"/>
    <col min="4612" max="4612" width="13.7109375" style="208" customWidth="1"/>
    <col min="4613" max="4613" width="21" style="208" customWidth="1"/>
    <col min="4614" max="4615" width="15.7109375" style="208" customWidth="1"/>
    <col min="4616" max="4859" width="9.140625" style="208"/>
    <col min="4860" max="4860" width="5.7109375" style="208" customWidth="1"/>
    <col min="4861" max="4861" width="37.7109375" style="208" customWidth="1"/>
    <col min="4862" max="4862" width="15.7109375" style="208" customWidth="1"/>
    <col min="4863" max="4863" width="12.28515625" style="208" customWidth="1"/>
    <col min="4864" max="4866" width="15.7109375" style="208" customWidth="1"/>
    <col min="4867" max="4867" width="30.7109375" style="208" customWidth="1"/>
    <col min="4868" max="4868" width="13.7109375" style="208" customWidth="1"/>
    <col min="4869" max="4869" width="21" style="208" customWidth="1"/>
    <col min="4870" max="4871" width="15.7109375" style="208" customWidth="1"/>
    <col min="4872" max="5115" width="9.140625" style="208"/>
    <col min="5116" max="5116" width="5.7109375" style="208" customWidth="1"/>
    <col min="5117" max="5117" width="37.7109375" style="208" customWidth="1"/>
    <col min="5118" max="5118" width="15.7109375" style="208" customWidth="1"/>
    <col min="5119" max="5119" width="12.28515625" style="208" customWidth="1"/>
    <col min="5120" max="5122" width="15.7109375" style="208" customWidth="1"/>
    <col min="5123" max="5123" width="30.7109375" style="208" customWidth="1"/>
    <col min="5124" max="5124" width="13.7109375" style="208" customWidth="1"/>
    <col min="5125" max="5125" width="21" style="208" customWidth="1"/>
    <col min="5126" max="5127" width="15.7109375" style="208" customWidth="1"/>
    <col min="5128" max="5371" width="9.140625" style="208"/>
    <col min="5372" max="5372" width="5.7109375" style="208" customWidth="1"/>
    <col min="5373" max="5373" width="37.7109375" style="208" customWidth="1"/>
    <col min="5374" max="5374" width="15.7109375" style="208" customWidth="1"/>
    <col min="5375" max="5375" width="12.28515625" style="208" customWidth="1"/>
    <col min="5376" max="5378" width="15.7109375" style="208" customWidth="1"/>
    <col min="5379" max="5379" width="30.7109375" style="208" customWidth="1"/>
    <col min="5380" max="5380" width="13.7109375" style="208" customWidth="1"/>
    <col min="5381" max="5381" width="21" style="208" customWidth="1"/>
    <col min="5382" max="5383" width="15.7109375" style="208" customWidth="1"/>
    <col min="5384" max="5627" width="9.140625" style="208"/>
    <col min="5628" max="5628" width="5.7109375" style="208" customWidth="1"/>
    <col min="5629" max="5629" width="37.7109375" style="208" customWidth="1"/>
    <col min="5630" max="5630" width="15.7109375" style="208" customWidth="1"/>
    <col min="5631" max="5631" width="12.28515625" style="208" customWidth="1"/>
    <col min="5632" max="5634" width="15.7109375" style="208" customWidth="1"/>
    <col min="5635" max="5635" width="30.7109375" style="208" customWidth="1"/>
    <col min="5636" max="5636" width="13.7109375" style="208" customWidth="1"/>
    <col min="5637" max="5637" width="21" style="208" customWidth="1"/>
    <col min="5638" max="5639" width="15.7109375" style="208" customWidth="1"/>
    <col min="5640" max="5883" width="9.140625" style="208"/>
    <col min="5884" max="5884" width="5.7109375" style="208" customWidth="1"/>
    <col min="5885" max="5885" width="37.7109375" style="208" customWidth="1"/>
    <col min="5886" max="5886" width="15.7109375" style="208" customWidth="1"/>
    <col min="5887" max="5887" width="12.28515625" style="208" customWidth="1"/>
    <col min="5888" max="5890" width="15.7109375" style="208" customWidth="1"/>
    <col min="5891" max="5891" width="30.7109375" style="208" customWidth="1"/>
    <col min="5892" max="5892" width="13.7109375" style="208" customWidth="1"/>
    <col min="5893" max="5893" width="21" style="208" customWidth="1"/>
    <col min="5894" max="5895" width="15.7109375" style="208" customWidth="1"/>
    <col min="5896" max="6139" width="9.140625" style="208"/>
    <col min="6140" max="6140" width="5.7109375" style="208" customWidth="1"/>
    <col min="6141" max="6141" width="37.7109375" style="208" customWidth="1"/>
    <col min="6142" max="6142" width="15.7109375" style="208" customWidth="1"/>
    <col min="6143" max="6143" width="12.28515625" style="208" customWidth="1"/>
    <col min="6144" max="6146" width="15.7109375" style="208" customWidth="1"/>
    <col min="6147" max="6147" width="30.7109375" style="208" customWidth="1"/>
    <col min="6148" max="6148" width="13.7109375" style="208" customWidth="1"/>
    <col min="6149" max="6149" width="21" style="208" customWidth="1"/>
    <col min="6150" max="6151" width="15.7109375" style="208" customWidth="1"/>
    <col min="6152" max="6395" width="9.140625" style="208"/>
    <col min="6396" max="6396" width="5.7109375" style="208" customWidth="1"/>
    <col min="6397" max="6397" width="37.7109375" style="208" customWidth="1"/>
    <col min="6398" max="6398" width="15.7109375" style="208" customWidth="1"/>
    <col min="6399" max="6399" width="12.28515625" style="208" customWidth="1"/>
    <col min="6400" max="6402" width="15.7109375" style="208" customWidth="1"/>
    <col min="6403" max="6403" width="30.7109375" style="208" customWidth="1"/>
    <col min="6404" max="6404" width="13.7109375" style="208" customWidth="1"/>
    <col min="6405" max="6405" width="21" style="208" customWidth="1"/>
    <col min="6406" max="6407" width="15.7109375" style="208" customWidth="1"/>
    <col min="6408" max="6651" width="9.140625" style="208"/>
    <col min="6652" max="6652" width="5.7109375" style="208" customWidth="1"/>
    <col min="6653" max="6653" width="37.7109375" style="208" customWidth="1"/>
    <col min="6654" max="6654" width="15.7109375" style="208" customWidth="1"/>
    <col min="6655" max="6655" width="12.28515625" style="208" customWidth="1"/>
    <col min="6656" max="6658" width="15.7109375" style="208" customWidth="1"/>
    <col min="6659" max="6659" width="30.7109375" style="208" customWidth="1"/>
    <col min="6660" max="6660" width="13.7109375" style="208" customWidth="1"/>
    <col min="6661" max="6661" width="21" style="208" customWidth="1"/>
    <col min="6662" max="6663" width="15.7109375" style="208" customWidth="1"/>
    <col min="6664" max="6907" width="9.140625" style="208"/>
    <col min="6908" max="6908" width="5.7109375" style="208" customWidth="1"/>
    <col min="6909" max="6909" width="37.7109375" style="208" customWidth="1"/>
    <col min="6910" max="6910" width="15.7109375" style="208" customWidth="1"/>
    <col min="6911" max="6911" width="12.28515625" style="208" customWidth="1"/>
    <col min="6912" max="6914" width="15.7109375" style="208" customWidth="1"/>
    <col min="6915" max="6915" width="30.7109375" style="208" customWidth="1"/>
    <col min="6916" max="6916" width="13.7109375" style="208" customWidth="1"/>
    <col min="6917" max="6917" width="21" style="208" customWidth="1"/>
    <col min="6918" max="6919" width="15.7109375" style="208" customWidth="1"/>
    <col min="6920" max="7163" width="9.140625" style="208"/>
    <col min="7164" max="7164" width="5.7109375" style="208" customWidth="1"/>
    <col min="7165" max="7165" width="37.7109375" style="208" customWidth="1"/>
    <col min="7166" max="7166" width="15.7109375" style="208" customWidth="1"/>
    <col min="7167" max="7167" width="12.28515625" style="208" customWidth="1"/>
    <col min="7168" max="7170" width="15.7109375" style="208" customWidth="1"/>
    <col min="7171" max="7171" width="30.7109375" style="208" customWidth="1"/>
    <col min="7172" max="7172" width="13.7109375" style="208" customWidth="1"/>
    <col min="7173" max="7173" width="21" style="208" customWidth="1"/>
    <col min="7174" max="7175" width="15.7109375" style="208" customWidth="1"/>
    <col min="7176" max="7419" width="9.140625" style="208"/>
    <col min="7420" max="7420" width="5.7109375" style="208" customWidth="1"/>
    <col min="7421" max="7421" width="37.7109375" style="208" customWidth="1"/>
    <col min="7422" max="7422" width="15.7109375" style="208" customWidth="1"/>
    <col min="7423" max="7423" width="12.28515625" style="208" customWidth="1"/>
    <col min="7424" max="7426" width="15.7109375" style="208" customWidth="1"/>
    <col min="7427" max="7427" width="30.7109375" style="208" customWidth="1"/>
    <col min="7428" max="7428" width="13.7109375" style="208" customWidth="1"/>
    <col min="7429" max="7429" width="21" style="208" customWidth="1"/>
    <col min="7430" max="7431" width="15.7109375" style="208" customWidth="1"/>
    <col min="7432" max="7675" width="9.140625" style="208"/>
    <col min="7676" max="7676" width="5.7109375" style="208" customWidth="1"/>
    <col min="7677" max="7677" width="37.7109375" style="208" customWidth="1"/>
    <col min="7678" max="7678" width="15.7109375" style="208" customWidth="1"/>
    <col min="7679" max="7679" width="12.28515625" style="208" customWidth="1"/>
    <col min="7680" max="7682" width="15.7109375" style="208" customWidth="1"/>
    <col min="7683" max="7683" width="30.7109375" style="208" customWidth="1"/>
    <col min="7684" max="7684" width="13.7109375" style="208" customWidth="1"/>
    <col min="7685" max="7685" width="21" style="208" customWidth="1"/>
    <col min="7686" max="7687" width="15.7109375" style="208" customWidth="1"/>
    <col min="7688" max="7931" width="9.140625" style="208"/>
    <col min="7932" max="7932" width="5.7109375" style="208" customWidth="1"/>
    <col min="7933" max="7933" width="37.7109375" style="208" customWidth="1"/>
    <col min="7934" max="7934" width="15.7109375" style="208" customWidth="1"/>
    <col min="7935" max="7935" width="12.28515625" style="208" customWidth="1"/>
    <col min="7936" max="7938" width="15.7109375" style="208" customWidth="1"/>
    <col min="7939" max="7939" width="30.7109375" style="208" customWidth="1"/>
    <col min="7940" max="7940" width="13.7109375" style="208" customWidth="1"/>
    <col min="7941" max="7941" width="21" style="208" customWidth="1"/>
    <col min="7942" max="7943" width="15.7109375" style="208" customWidth="1"/>
    <col min="7944" max="8187" width="9.140625" style="208"/>
    <col min="8188" max="8188" width="5.7109375" style="208" customWidth="1"/>
    <col min="8189" max="8189" width="37.7109375" style="208" customWidth="1"/>
    <col min="8190" max="8190" width="15.7109375" style="208" customWidth="1"/>
    <col min="8191" max="8191" width="12.28515625" style="208" customWidth="1"/>
    <col min="8192" max="8194" width="15.7109375" style="208" customWidth="1"/>
    <col min="8195" max="8195" width="30.7109375" style="208" customWidth="1"/>
    <col min="8196" max="8196" width="13.7109375" style="208" customWidth="1"/>
    <col min="8197" max="8197" width="21" style="208" customWidth="1"/>
    <col min="8198" max="8199" width="15.7109375" style="208" customWidth="1"/>
    <col min="8200" max="8443" width="9.140625" style="208"/>
    <col min="8444" max="8444" width="5.7109375" style="208" customWidth="1"/>
    <col min="8445" max="8445" width="37.7109375" style="208" customWidth="1"/>
    <col min="8446" max="8446" width="15.7109375" style="208" customWidth="1"/>
    <col min="8447" max="8447" width="12.28515625" style="208" customWidth="1"/>
    <col min="8448" max="8450" width="15.7109375" style="208" customWidth="1"/>
    <col min="8451" max="8451" width="30.7109375" style="208" customWidth="1"/>
    <col min="8452" max="8452" width="13.7109375" style="208" customWidth="1"/>
    <col min="8453" max="8453" width="21" style="208" customWidth="1"/>
    <col min="8454" max="8455" width="15.7109375" style="208" customWidth="1"/>
    <col min="8456" max="8699" width="9.140625" style="208"/>
    <col min="8700" max="8700" width="5.7109375" style="208" customWidth="1"/>
    <col min="8701" max="8701" width="37.7109375" style="208" customWidth="1"/>
    <col min="8702" max="8702" width="15.7109375" style="208" customWidth="1"/>
    <col min="8703" max="8703" width="12.28515625" style="208" customWidth="1"/>
    <col min="8704" max="8706" width="15.7109375" style="208" customWidth="1"/>
    <col min="8707" max="8707" width="30.7109375" style="208" customWidth="1"/>
    <col min="8708" max="8708" width="13.7109375" style="208" customWidth="1"/>
    <col min="8709" max="8709" width="21" style="208" customWidth="1"/>
    <col min="8710" max="8711" width="15.7109375" style="208" customWidth="1"/>
    <col min="8712" max="8955" width="9.140625" style="208"/>
    <col min="8956" max="8956" width="5.7109375" style="208" customWidth="1"/>
    <col min="8957" max="8957" width="37.7109375" style="208" customWidth="1"/>
    <col min="8958" max="8958" width="15.7109375" style="208" customWidth="1"/>
    <col min="8959" max="8959" width="12.28515625" style="208" customWidth="1"/>
    <col min="8960" max="8962" width="15.7109375" style="208" customWidth="1"/>
    <col min="8963" max="8963" width="30.7109375" style="208" customWidth="1"/>
    <col min="8964" max="8964" width="13.7109375" style="208" customWidth="1"/>
    <col min="8965" max="8965" width="21" style="208" customWidth="1"/>
    <col min="8966" max="8967" width="15.7109375" style="208" customWidth="1"/>
    <col min="8968" max="9211" width="9.140625" style="208"/>
    <col min="9212" max="9212" width="5.7109375" style="208" customWidth="1"/>
    <col min="9213" max="9213" width="37.7109375" style="208" customWidth="1"/>
    <col min="9214" max="9214" width="15.7109375" style="208" customWidth="1"/>
    <col min="9215" max="9215" width="12.28515625" style="208" customWidth="1"/>
    <col min="9216" max="9218" width="15.7109375" style="208" customWidth="1"/>
    <col min="9219" max="9219" width="30.7109375" style="208" customWidth="1"/>
    <col min="9220" max="9220" width="13.7109375" style="208" customWidth="1"/>
    <col min="9221" max="9221" width="21" style="208" customWidth="1"/>
    <col min="9222" max="9223" width="15.7109375" style="208" customWidth="1"/>
    <col min="9224" max="9467" width="9.140625" style="208"/>
    <col min="9468" max="9468" width="5.7109375" style="208" customWidth="1"/>
    <col min="9469" max="9469" width="37.7109375" style="208" customWidth="1"/>
    <col min="9470" max="9470" width="15.7109375" style="208" customWidth="1"/>
    <col min="9471" max="9471" width="12.28515625" style="208" customWidth="1"/>
    <col min="9472" max="9474" width="15.7109375" style="208" customWidth="1"/>
    <col min="9475" max="9475" width="30.7109375" style="208" customWidth="1"/>
    <col min="9476" max="9476" width="13.7109375" style="208" customWidth="1"/>
    <col min="9477" max="9477" width="21" style="208" customWidth="1"/>
    <col min="9478" max="9479" width="15.7109375" style="208" customWidth="1"/>
    <col min="9480" max="9723" width="9.140625" style="208"/>
    <col min="9724" max="9724" width="5.7109375" style="208" customWidth="1"/>
    <col min="9725" max="9725" width="37.7109375" style="208" customWidth="1"/>
    <col min="9726" max="9726" width="15.7109375" style="208" customWidth="1"/>
    <col min="9727" max="9727" width="12.28515625" style="208" customWidth="1"/>
    <col min="9728" max="9730" width="15.7109375" style="208" customWidth="1"/>
    <col min="9731" max="9731" width="30.7109375" style="208" customWidth="1"/>
    <col min="9732" max="9732" width="13.7109375" style="208" customWidth="1"/>
    <col min="9733" max="9733" width="21" style="208" customWidth="1"/>
    <col min="9734" max="9735" width="15.7109375" style="208" customWidth="1"/>
    <col min="9736" max="9979" width="9.140625" style="208"/>
    <col min="9980" max="9980" width="5.7109375" style="208" customWidth="1"/>
    <col min="9981" max="9981" width="37.7109375" style="208" customWidth="1"/>
    <col min="9982" max="9982" width="15.7109375" style="208" customWidth="1"/>
    <col min="9983" max="9983" width="12.28515625" style="208" customWidth="1"/>
    <col min="9984" max="9986" width="15.7109375" style="208" customWidth="1"/>
    <col min="9987" max="9987" width="30.7109375" style="208" customWidth="1"/>
    <col min="9988" max="9988" width="13.7109375" style="208" customWidth="1"/>
    <col min="9989" max="9989" width="21" style="208" customWidth="1"/>
    <col min="9990" max="9991" width="15.7109375" style="208" customWidth="1"/>
    <col min="9992" max="10235" width="9.140625" style="208"/>
    <col min="10236" max="10236" width="5.7109375" style="208" customWidth="1"/>
    <col min="10237" max="10237" width="37.7109375" style="208" customWidth="1"/>
    <col min="10238" max="10238" width="15.7109375" style="208" customWidth="1"/>
    <col min="10239" max="10239" width="12.28515625" style="208" customWidth="1"/>
    <col min="10240" max="10242" width="15.7109375" style="208" customWidth="1"/>
    <col min="10243" max="10243" width="30.7109375" style="208" customWidth="1"/>
    <col min="10244" max="10244" width="13.7109375" style="208" customWidth="1"/>
    <col min="10245" max="10245" width="21" style="208" customWidth="1"/>
    <col min="10246" max="10247" width="15.7109375" style="208" customWidth="1"/>
    <col min="10248" max="10491" width="9.140625" style="208"/>
    <col min="10492" max="10492" width="5.7109375" style="208" customWidth="1"/>
    <col min="10493" max="10493" width="37.7109375" style="208" customWidth="1"/>
    <col min="10494" max="10494" width="15.7109375" style="208" customWidth="1"/>
    <col min="10495" max="10495" width="12.28515625" style="208" customWidth="1"/>
    <col min="10496" max="10498" width="15.7109375" style="208" customWidth="1"/>
    <col min="10499" max="10499" width="30.7109375" style="208" customWidth="1"/>
    <col min="10500" max="10500" width="13.7109375" style="208" customWidth="1"/>
    <col min="10501" max="10501" width="21" style="208" customWidth="1"/>
    <col min="10502" max="10503" width="15.7109375" style="208" customWidth="1"/>
    <col min="10504" max="10747" width="9.140625" style="208"/>
    <col min="10748" max="10748" width="5.7109375" style="208" customWidth="1"/>
    <col min="10749" max="10749" width="37.7109375" style="208" customWidth="1"/>
    <col min="10750" max="10750" width="15.7109375" style="208" customWidth="1"/>
    <col min="10751" max="10751" width="12.28515625" style="208" customWidth="1"/>
    <col min="10752" max="10754" width="15.7109375" style="208" customWidth="1"/>
    <col min="10755" max="10755" width="30.7109375" style="208" customWidth="1"/>
    <col min="10756" max="10756" width="13.7109375" style="208" customWidth="1"/>
    <col min="10757" max="10757" width="21" style="208" customWidth="1"/>
    <col min="10758" max="10759" width="15.7109375" style="208" customWidth="1"/>
    <col min="10760" max="11003" width="9.140625" style="208"/>
    <col min="11004" max="11004" width="5.7109375" style="208" customWidth="1"/>
    <col min="11005" max="11005" width="37.7109375" style="208" customWidth="1"/>
    <col min="11006" max="11006" width="15.7109375" style="208" customWidth="1"/>
    <col min="11007" max="11007" width="12.28515625" style="208" customWidth="1"/>
    <col min="11008" max="11010" width="15.7109375" style="208" customWidth="1"/>
    <col min="11011" max="11011" width="30.7109375" style="208" customWidth="1"/>
    <col min="11012" max="11012" width="13.7109375" style="208" customWidth="1"/>
    <col min="11013" max="11013" width="21" style="208" customWidth="1"/>
    <col min="11014" max="11015" width="15.7109375" style="208" customWidth="1"/>
    <col min="11016" max="11259" width="9.140625" style="208"/>
    <col min="11260" max="11260" width="5.7109375" style="208" customWidth="1"/>
    <col min="11261" max="11261" width="37.7109375" style="208" customWidth="1"/>
    <col min="11262" max="11262" width="15.7109375" style="208" customWidth="1"/>
    <col min="11263" max="11263" width="12.28515625" style="208" customWidth="1"/>
    <col min="11264" max="11266" width="15.7109375" style="208" customWidth="1"/>
    <col min="11267" max="11267" width="30.7109375" style="208" customWidth="1"/>
    <col min="11268" max="11268" width="13.7109375" style="208" customWidth="1"/>
    <col min="11269" max="11269" width="21" style="208" customWidth="1"/>
    <col min="11270" max="11271" width="15.7109375" style="208" customWidth="1"/>
    <col min="11272" max="11515" width="9.140625" style="208"/>
    <col min="11516" max="11516" width="5.7109375" style="208" customWidth="1"/>
    <col min="11517" max="11517" width="37.7109375" style="208" customWidth="1"/>
    <col min="11518" max="11518" width="15.7109375" style="208" customWidth="1"/>
    <col min="11519" max="11519" width="12.28515625" style="208" customWidth="1"/>
    <col min="11520" max="11522" width="15.7109375" style="208" customWidth="1"/>
    <col min="11523" max="11523" width="30.7109375" style="208" customWidth="1"/>
    <col min="11524" max="11524" width="13.7109375" style="208" customWidth="1"/>
    <col min="11525" max="11525" width="21" style="208" customWidth="1"/>
    <col min="11526" max="11527" width="15.7109375" style="208" customWidth="1"/>
    <col min="11528" max="11771" width="9.140625" style="208"/>
    <col min="11772" max="11772" width="5.7109375" style="208" customWidth="1"/>
    <col min="11773" max="11773" width="37.7109375" style="208" customWidth="1"/>
    <col min="11774" max="11774" width="15.7109375" style="208" customWidth="1"/>
    <col min="11775" max="11775" width="12.28515625" style="208" customWidth="1"/>
    <col min="11776" max="11778" width="15.7109375" style="208" customWidth="1"/>
    <col min="11779" max="11779" width="30.7109375" style="208" customWidth="1"/>
    <col min="11780" max="11780" width="13.7109375" style="208" customWidth="1"/>
    <col min="11781" max="11781" width="21" style="208" customWidth="1"/>
    <col min="11782" max="11783" width="15.7109375" style="208" customWidth="1"/>
    <col min="11784" max="12027" width="9.140625" style="208"/>
    <col min="12028" max="12028" width="5.7109375" style="208" customWidth="1"/>
    <col min="12029" max="12029" width="37.7109375" style="208" customWidth="1"/>
    <col min="12030" max="12030" width="15.7109375" style="208" customWidth="1"/>
    <col min="12031" max="12031" width="12.28515625" style="208" customWidth="1"/>
    <col min="12032" max="12034" width="15.7109375" style="208" customWidth="1"/>
    <col min="12035" max="12035" width="30.7109375" style="208" customWidth="1"/>
    <col min="12036" max="12036" width="13.7109375" style="208" customWidth="1"/>
    <col min="12037" max="12037" width="21" style="208" customWidth="1"/>
    <col min="12038" max="12039" width="15.7109375" style="208" customWidth="1"/>
    <col min="12040" max="12283" width="9.140625" style="208"/>
    <col min="12284" max="12284" width="5.7109375" style="208" customWidth="1"/>
    <col min="12285" max="12285" width="37.7109375" style="208" customWidth="1"/>
    <col min="12286" max="12286" width="15.7109375" style="208" customWidth="1"/>
    <col min="12287" max="12287" width="12.28515625" style="208" customWidth="1"/>
    <col min="12288" max="12290" width="15.7109375" style="208" customWidth="1"/>
    <col min="12291" max="12291" width="30.7109375" style="208" customWidth="1"/>
    <col min="12292" max="12292" width="13.7109375" style="208" customWidth="1"/>
    <col min="12293" max="12293" width="21" style="208" customWidth="1"/>
    <col min="12294" max="12295" width="15.7109375" style="208" customWidth="1"/>
    <col min="12296" max="12539" width="9.140625" style="208"/>
    <col min="12540" max="12540" width="5.7109375" style="208" customWidth="1"/>
    <col min="12541" max="12541" width="37.7109375" style="208" customWidth="1"/>
    <col min="12542" max="12542" width="15.7109375" style="208" customWidth="1"/>
    <col min="12543" max="12543" width="12.28515625" style="208" customWidth="1"/>
    <col min="12544" max="12546" width="15.7109375" style="208" customWidth="1"/>
    <col min="12547" max="12547" width="30.7109375" style="208" customWidth="1"/>
    <col min="12548" max="12548" width="13.7109375" style="208" customWidth="1"/>
    <col min="12549" max="12549" width="21" style="208" customWidth="1"/>
    <col min="12550" max="12551" width="15.7109375" style="208" customWidth="1"/>
    <col min="12552" max="12795" width="9.140625" style="208"/>
    <col min="12796" max="12796" width="5.7109375" style="208" customWidth="1"/>
    <col min="12797" max="12797" width="37.7109375" style="208" customWidth="1"/>
    <col min="12798" max="12798" width="15.7109375" style="208" customWidth="1"/>
    <col min="12799" max="12799" width="12.28515625" style="208" customWidth="1"/>
    <col min="12800" max="12802" width="15.7109375" style="208" customWidth="1"/>
    <col min="12803" max="12803" width="30.7109375" style="208" customWidth="1"/>
    <col min="12804" max="12804" width="13.7109375" style="208" customWidth="1"/>
    <col min="12805" max="12805" width="21" style="208" customWidth="1"/>
    <col min="12806" max="12807" width="15.7109375" style="208" customWidth="1"/>
    <col min="12808" max="13051" width="9.140625" style="208"/>
    <col min="13052" max="13052" width="5.7109375" style="208" customWidth="1"/>
    <col min="13053" max="13053" width="37.7109375" style="208" customWidth="1"/>
    <col min="13054" max="13054" width="15.7109375" style="208" customWidth="1"/>
    <col min="13055" max="13055" width="12.28515625" style="208" customWidth="1"/>
    <col min="13056" max="13058" width="15.7109375" style="208" customWidth="1"/>
    <col min="13059" max="13059" width="30.7109375" style="208" customWidth="1"/>
    <col min="13060" max="13060" width="13.7109375" style="208" customWidth="1"/>
    <col min="13061" max="13061" width="21" style="208" customWidth="1"/>
    <col min="13062" max="13063" width="15.7109375" style="208" customWidth="1"/>
    <col min="13064" max="13307" width="9.140625" style="208"/>
    <col min="13308" max="13308" width="5.7109375" style="208" customWidth="1"/>
    <col min="13309" max="13309" width="37.7109375" style="208" customWidth="1"/>
    <col min="13310" max="13310" width="15.7109375" style="208" customWidth="1"/>
    <col min="13311" max="13311" width="12.28515625" style="208" customWidth="1"/>
    <col min="13312" max="13314" width="15.7109375" style="208" customWidth="1"/>
    <col min="13315" max="13315" width="30.7109375" style="208" customWidth="1"/>
    <col min="13316" max="13316" width="13.7109375" style="208" customWidth="1"/>
    <col min="13317" max="13317" width="21" style="208" customWidth="1"/>
    <col min="13318" max="13319" width="15.7109375" style="208" customWidth="1"/>
    <col min="13320" max="13563" width="9.140625" style="208"/>
    <col min="13564" max="13564" width="5.7109375" style="208" customWidth="1"/>
    <col min="13565" max="13565" width="37.7109375" style="208" customWidth="1"/>
    <col min="13566" max="13566" width="15.7109375" style="208" customWidth="1"/>
    <col min="13567" max="13567" width="12.28515625" style="208" customWidth="1"/>
    <col min="13568" max="13570" width="15.7109375" style="208" customWidth="1"/>
    <col min="13571" max="13571" width="30.7109375" style="208" customWidth="1"/>
    <col min="13572" max="13572" width="13.7109375" style="208" customWidth="1"/>
    <col min="13573" max="13573" width="21" style="208" customWidth="1"/>
    <col min="13574" max="13575" width="15.7109375" style="208" customWidth="1"/>
    <col min="13576" max="13819" width="9.140625" style="208"/>
    <col min="13820" max="13820" width="5.7109375" style="208" customWidth="1"/>
    <col min="13821" max="13821" width="37.7109375" style="208" customWidth="1"/>
    <col min="13822" max="13822" width="15.7109375" style="208" customWidth="1"/>
    <col min="13823" max="13823" width="12.28515625" style="208" customWidth="1"/>
    <col min="13824" max="13826" width="15.7109375" style="208" customWidth="1"/>
    <col min="13827" max="13827" width="30.7109375" style="208" customWidth="1"/>
    <col min="13828" max="13828" width="13.7109375" style="208" customWidth="1"/>
    <col min="13829" max="13829" width="21" style="208" customWidth="1"/>
    <col min="13830" max="13831" width="15.7109375" style="208" customWidth="1"/>
    <col min="13832" max="14075" width="9.140625" style="208"/>
    <col min="14076" max="14076" width="5.7109375" style="208" customWidth="1"/>
    <col min="14077" max="14077" width="37.7109375" style="208" customWidth="1"/>
    <col min="14078" max="14078" width="15.7109375" style="208" customWidth="1"/>
    <col min="14079" max="14079" width="12.28515625" style="208" customWidth="1"/>
    <col min="14080" max="14082" width="15.7109375" style="208" customWidth="1"/>
    <col min="14083" max="14083" width="30.7109375" style="208" customWidth="1"/>
    <col min="14084" max="14084" width="13.7109375" style="208" customWidth="1"/>
    <col min="14085" max="14085" width="21" style="208" customWidth="1"/>
    <col min="14086" max="14087" width="15.7109375" style="208" customWidth="1"/>
    <col min="14088" max="14331" width="9.140625" style="208"/>
    <col min="14332" max="14332" width="5.7109375" style="208" customWidth="1"/>
    <col min="14333" max="14333" width="37.7109375" style="208" customWidth="1"/>
    <col min="14334" max="14334" width="15.7109375" style="208" customWidth="1"/>
    <col min="14335" max="14335" width="12.28515625" style="208" customWidth="1"/>
    <col min="14336" max="14338" width="15.7109375" style="208" customWidth="1"/>
    <col min="14339" max="14339" width="30.7109375" style="208" customWidth="1"/>
    <col min="14340" max="14340" width="13.7109375" style="208" customWidth="1"/>
    <col min="14341" max="14341" width="21" style="208" customWidth="1"/>
    <col min="14342" max="14343" width="15.7109375" style="208" customWidth="1"/>
    <col min="14344" max="14587" width="9.140625" style="208"/>
    <col min="14588" max="14588" width="5.7109375" style="208" customWidth="1"/>
    <col min="14589" max="14589" width="37.7109375" style="208" customWidth="1"/>
    <col min="14590" max="14590" width="15.7109375" style="208" customWidth="1"/>
    <col min="14591" max="14591" width="12.28515625" style="208" customWidth="1"/>
    <col min="14592" max="14594" width="15.7109375" style="208" customWidth="1"/>
    <col min="14595" max="14595" width="30.7109375" style="208" customWidth="1"/>
    <col min="14596" max="14596" width="13.7109375" style="208" customWidth="1"/>
    <col min="14597" max="14597" width="21" style="208" customWidth="1"/>
    <col min="14598" max="14599" width="15.7109375" style="208" customWidth="1"/>
    <col min="14600" max="14843" width="9.140625" style="208"/>
    <col min="14844" max="14844" width="5.7109375" style="208" customWidth="1"/>
    <col min="14845" max="14845" width="37.7109375" style="208" customWidth="1"/>
    <col min="14846" max="14846" width="15.7109375" style="208" customWidth="1"/>
    <col min="14847" max="14847" width="12.28515625" style="208" customWidth="1"/>
    <col min="14848" max="14850" width="15.7109375" style="208" customWidth="1"/>
    <col min="14851" max="14851" width="30.7109375" style="208" customWidth="1"/>
    <col min="14852" max="14852" width="13.7109375" style="208" customWidth="1"/>
    <col min="14853" max="14853" width="21" style="208" customWidth="1"/>
    <col min="14854" max="14855" width="15.7109375" style="208" customWidth="1"/>
    <col min="14856" max="15099" width="9.140625" style="208"/>
    <col min="15100" max="15100" width="5.7109375" style="208" customWidth="1"/>
    <col min="15101" max="15101" width="37.7109375" style="208" customWidth="1"/>
    <col min="15102" max="15102" width="15.7109375" style="208" customWidth="1"/>
    <col min="15103" max="15103" width="12.28515625" style="208" customWidth="1"/>
    <col min="15104" max="15106" width="15.7109375" style="208" customWidth="1"/>
    <col min="15107" max="15107" width="30.7109375" style="208" customWidth="1"/>
    <col min="15108" max="15108" width="13.7109375" style="208" customWidth="1"/>
    <col min="15109" max="15109" width="21" style="208" customWidth="1"/>
    <col min="15110" max="15111" width="15.7109375" style="208" customWidth="1"/>
    <col min="15112" max="15355" width="9.140625" style="208"/>
    <col min="15356" max="15356" width="5.7109375" style="208" customWidth="1"/>
    <col min="15357" max="15357" width="37.7109375" style="208" customWidth="1"/>
    <col min="15358" max="15358" width="15.7109375" style="208" customWidth="1"/>
    <col min="15359" max="15359" width="12.28515625" style="208" customWidth="1"/>
    <col min="15360" max="15362" width="15.7109375" style="208" customWidth="1"/>
    <col min="15363" max="15363" width="30.7109375" style="208" customWidth="1"/>
    <col min="15364" max="15364" width="13.7109375" style="208" customWidth="1"/>
    <col min="15365" max="15365" width="21" style="208" customWidth="1"/>
    <col min="15366" max="15367" width="15.7109375" style="208" customWidth="1"/>
    <col min="15368" max="15611" width="9.140625" style="208"/>
    <col min="15612" max="15612" width="5.7109375" style="208" customWidth="1"/>
    <col min="15613" max="15613" width="37.7109375" style="208" customWidth="1"/>
    <col min="15614" max="15614" width="15.7109375" style="208" customWidth="1"/>
    <col min="15615" max="15615" width="12.28515625" style="208" customWidth="1"/>
    <col min="15616" max="15618" width="15.7109375" style="208" customWidth="1"/>
    <col min="15619" max="15619" width="30.7109375" style="208" customWidth="1"/>
    <col min="15620" max="15620" width="13.7109375" style="208" customWidth="1"/>
    <col min="15621" max="15621" width="21" style="208" customWidth="1"/>
    <col min="15622" max="15623" width="15.7109375" style="208" customWidth="1"/>
    <col min="15624" max="15867" width="9.140625" style="208"/>
    <col min="15868" max="15868" width="5.7109375" style="208" customWidth="1"/>
    <col min="15869" max="15869" width="37.7109375" style="208" customWidth="1"/>
    <col min="15870" max="15870" width="15.7109375" style="208" customWidth="1"/>
    <col min="15871" max="15871" width="12.28515625" style="208" customWidth="1"/>
    <col min="15872" max="15874" width="15.7109375" style="208" customWidth="1"/>
    <col min="15875" max="15875" width="30.7109375" style="208" customWidth="1"/>
    <col min="15876" max="15876" width="13.7109375" style="208" customWidth="1"/>
    <col min="15877" max="15877" width="21" style="208" customWidth="1"/>
    <col min="15878" max="15879" width="15.7109375" style="208" customWidth="1"/>
    <col min="15880" max="16123" width="9.140625" style="208"/>
    <col min="16124" max="16124" width="5.7109375" style="208" customWidth="1"/>
    <col min="16125" max="16125" width="37.7109375" style="208" customWidth="1"/>
    <col min="16126" max="16126" width="15.7109375" style="208" customWidth="1"/>
    <col min="16127" max="16127" width="12.28515625" style="208" customWidth="1"/>
    <col min="16128" max="16130" width="15.7109375" style="208" customWidth="1"/>
    <col min="16131" max="16131" width="30.7109375" style="208" customWidth="1"/>
    <col min="16132" max="16132" width="13.7109375" style="208" customWidth="1"/>
    <col min="16133" max="16133" width="21" style="208" customWidth="1"/>
    <col min="16134" max="16135" width="15.7109375" style="208" customWidth="1"/>
    <col min="16136" max="16384" width="9.140625" style="208"/>
  </cols>
  <sheetData>
    <row r="1" spans="1:8" ht="18.75" x14ac:dyDescent="0.3">
      <c r="A1" s="513"/>
      <c r="B1" s="513"/>
      <c r="C1" s="513"/>
      <c r="D1" s="513"/>
      <c r="E1" s="513"/>
      <c r="F1" s="513"/>
      <c r="G1" s="514" t="s">
        <v>1535</v>
      </c>
    </row>
    <row r="2" spans="1:8" ht="18.75" x14ac:dyDescent="0.3">
      <c r="A2" s="1926" t="s">
        <v>1232</v>
      </c>
      <c r="B2" s="1926"/>
      <c r="C2" s="1926"/>
      <c r="D2" s="1926"/>
      <c r="E2" s="1926"/>
      <c r="F2" s="1926"/>
      <c r="G2" s="1926"/>
    </row>
    <row r="3" spans="1:8" ht="18.75" x14ac:dyDescent="0.3">
      <c r="A3" s="1926" t="s">
        <v>1536</v>
      </c>
      <c r="B3" s="1926"/>
      <c r="C3" s="1926"/>
      <c r="D3" s="1926"/>
      <c r="E3" s="1926"/>
      <c r="F3" s="1926"/>
      <c r="G3" s="1926"/>
    </row>
    <row r="4" spans="1:8" ht="18.75" x14ac:dyDescent="0.3">
      <c r="A4" s="1926" t="s">
        <v>1393</v>
      </c>
      <c r="B4" s="1926"/>
      <c r="C4" s="1926"/>
      <c r="D4" s="1926"/>
      <c r="E4" s="1926"/>
      <c r="F4" s="1926"/>
      <c r="G4" s="1926"/>
    </row>
    <row r="5" spans="1:8" ht="12.75" customHeight="1" x14ac:dyDescent="0.3">
      <c r="A5" s="513"/>
      <c r="B5" s="513"/>
      <c r="C5" s="513"/>
      <c r="D5" s="513"/>
      <c r="E5" s="513"/>
      <c r="F5" s="513"/>
      <c r="G5" s="513"/>
    </row>
    <row r="6" spans="1:8" ht="161.25" customHeight="1" x14ac:dyDescent="0.25">
      <c r="A6" s="518" t="s">
        <v>1</v>
      </c>
      <c r="B6" s="518" t="s">
        <v>1263</v>
      </c>
      <c r="C6" s="518" t="s">
        <v>1264</v>
      </c>
      <c r="D6" s="518" t="s">
        <v>1318</v>
      </c>
      <c r="E6" s="518" t="s">
        <v>1394</v>
      </c>
      <c r="F6" s="518" t="s">
        <v>1266</v>
      </c>
      <c r="G6" s="518" t="s">
        <v>1395</v>
      </c>
    </row>
    <row r="7" spans="1:8" ht="18.75" x14ac:dyDescent="0.3">
      <c r="A7" s="515">
        <v>1</v>
      </c>
      <c r="B7" s="515">
        <v>2</v>
      </c>
      <c r="C7" s="515">
        <v>4</v>
      </c>
      <c r="D7" s="515">
        <v>5</v>
      </c>
      <c r="E7" s="515">
        <v>6</v>
      </c>
      <c r="F7" s="515">
        <v>7</v>
      </c>
      <c r="G7" s="515">
        <v>8</v>
      </c>
    </row>
    <row r="8" spans="1:8" ht="19.5" customHeight="1" x14ac:dyDescent="0.25">
      <c r="A8" s="1925" t="s">
        <v>39</v>
      </c>
      <c r="B8" s="1925"/>
      <c r="C8" s="1925"/>
      <c r="D8" s="1925"/>
      <c r="E8" s="1925"/>
      <c r="F8" s="1925"/>
      <c r="G8" s="1925"/>
    </row>
    <row r="9" spans="1:8" ht="93" customHeight="1" x14ac:dyDescent="0.25">
      <c r="A9" s="532" t="s">
        <v>12</v>
      </c>
      <c r="B9" s="533" t="s">
        <v>1537</v>
      </c>
      <c r="C9" s="921" t="s">
        <v>1325</v>
      </c>
      <c r="D9" s="922">
        <v>100</v>
      </c>
      <c r="E9" s="923">
        <v>90</v>
      </c>
      <c r="F9" s="924">
        <v>81.349999999999994</v>
      </c>
      <c r="G9" s="925" t="s">
        <v>1538</v>
      </c>
      <c r="H9" s="227"/>
    </row>
    <row r="10" spans="1:8" ht="72.75" customHeight="1" x14ac:dyDescent="0.25">
      <c r="A10" s="532" t="s">
        <v>13</v>
      </c>
      <c r="B10" s="533" t="s">
        <v>1539</v>
      </c>
      <c r="C10" s="921" t="s">
        <v>1325</v>
      </c>
      <c r="D10" s="922">
        <v>90</v>
      </c>
      <c r="E10" s="923">
        <v>90</v>
      </c>
      <c r="F10" s="926">
        <v>96.7</v>
      </c>
      <c r="G10" s="925" t="s">
        <v>1540</v>
      </c>
      <c r="H10" s="227"/>
    </row>
    <row r="11" spans="1:8" ht="99" customHeight="1" x14ac:dyDescent="0.25">
      <c r="A11" s="532" t="s">
        <v>51</v>
      </c>
      <c r="B11" s="533" t="s">
        <v>1541</v>
      </c>
      <c r="C11" s="921" t="s">
        <v>1542</v>
      </c>
      <c r="D11" s="927">
        <v>568.1</v>
      </c>
      <c r="E11" s="926">
        <v>539.5</v>
      </c>
      <c r="F11" s="926">
        <v>539.5</v>
      </c>
      <c r="G11" s="925" t="s">
        <v>2331</v>
      </c>
      <c r="H11" s="227"/>
    </row>
    <row r="12" spans="1:8" ht="21.75" customHeight="1" x14ac:dyDescent="0.25">
      <c r="A12" s="1925" t="s">
        <v>49</v>
      </c>
      <c r="B12" s="1925"/>
      <c r="C12" s="1925"/>
      <c r="D12" s="1925"/>
      <c r="E12" s="1925"/>
      <c r="F12" s="1925"/>
      <c r="G12" s="1925"/>
      <c r="H12" s="227"/>
    </row>
    <row r="13" spans="1:8" ht="96.75" customHeight="1" x14ac:dyDescent="0.25">
      <c r="A13" s="532" t="s">
        <v>78</v>
      </c>
      <c r="B13" s="424" t="s">
        <v>1543</v>
      </c>
      <c r="C13" s="921" t="s">
        <v>1544</v>
      </c>
      <c r="D13" s="927">
        <v>0.5</v>
      </c>
      <c r="E13" s="924" t="s">
        <v>355</v>
      </c>
      <c r="F13" s="924" t="s">
        <v>355</v>
      </c>
      <c r="G13" s="535" t="s">
        <v>2253</v>
      </c>
      <c r="H13" s="227"/>
    </row>
    <row r="14" spans="1:8" ht="61.5" customHeight="1" x14ac:dyDescent="0.25">
      <c r="A14" s="532" t="s">
        <v>79</v>
      </c>
      <c r="B14" s="533" t="s">
        <v>1545</v>
      </c>
      <c r="C14" s="921" t="s">
        <v>1542</v>
      </c>
      <c r="D14" s="927">
        <v>404.5</v>
      </c>
      <c r="E14" s="926">
        <v>503.2</v>
      </c>
      <c r="F14" s="926">
        <v>503.2</v>
      </c>
      <c r="G14" s="535" t="s">
        <v>1546</v>
      </c>
      <c r="H14" s="227"/>
    </row>
    <row r="15" spans="1:8" ht="15.75" customHeight="1" x14ac:dyDescent="0.25">
      <c r="A15" s="1938" t="s">
        <v>130</v>
      </c>
      <c r="B15" s="424" t="s">
        <v>1547</v>
      </c>
      <c r="C15" s="921"/>
      <c r="D15" s="928"/>
      <c r="E15" s="924"/>
      <c r="F15" s="924"/>
      <c r="G15" s="909"/>
      <c r="H15" s="227"/>
    </row>
    <row r="16" spans="1:8" ht="55.5" customHeight="1" x14ac:dyDescent="0.25">
      <c r="A16" s="1938"/>
      <c r="B16" s="424" t="s">
        <v>1548</v>
      </c>
      <c r="C16" s="921" t="s">
        <v>1549</v>
      </c>
      <c r="D16" s="927">
        <v>2603.3000000000002</v>
      </c>
      <c r="E16" s="926">
        <v>2684.1</v>
      </c>
      <c r="F16" s="926">
        <v>2684.1</v>
      </c>
      <c r="G16" s="929" t="s">
        <v>1550</v>
      </c>
      <c r="H16" s="227"/>
    </row>
    <row r="17" spans="1:13" ht="40.5" customHeight="1" x14ac:dyDescent="0.25">
      <c r="A17" s="1938"/>
      <c r="B17" s="424" t="s">
        <v>1551</v>
      </c>
      <c r="C17" s="930" t="s">
        <v>1549</v>
      </c>
      <c r="D17" s="931">
        <v>338.8</v>
      </c>
      <c r="E17" s="931">
        <v>337.5</v>
      </c>
      <c r="F17" s="931">
        <v>344.6</v>
      </c>
      <c r="G17" s="929" t="s">
        <v>1552</v>
      </c>
      <c r="H17" s="227"/>
    </row>
    <row r="18" spans="1:13" ht="60" customHeight="1" x14ac:dyDescent="0.25">
      <c r="A18" s="1938"/>
      <c r="B18" s="424" t="s">
        <v>1553</v>
      </c>
      <c r="C18" s="921" t="s">
        <v>1554</v>
      </c>
      <c r="D18" s="927">
        <v>447</v>
      </c>
      <c r="E18" s="926">
        <v>447</v>
      </c>
      <c r="F18" s="926">
        <v>447</v>
      </c>
      <c r="G18" s="929" t="s">
        <v>1550</v>
      </c>
      <c r="H18" s="227"/>
    </row>
    <row r="19" spans="1:13" ht="57.75" customHeight="1" x14ac:dyDescent="0.25">
      <c r="A19" s="536" t="s">
        <v>131</v>
      </c>
      <c r="B19" s="533" t="s">
        <v>1555</v>
      </c>
      <c r="C19" s="921" t="s">
        <v>1556</v>
      </c>
      <c r="D19" s="927">
        <v>75.400000000000006</v>
      </c>
      <c r="E19" s="926">
        <v>75.400000000000006</v>
      </c>
      <c r="F19" s="926">
        <v>75.400000000000006</v>
      </c>
      <c r="G19" s="932" t="s">
        <v>1557</v>
      </c>
      <c r="H19" s="227"/>
    </row>
    <row r="20" spans="1:13" ht="53.25" customHeight="1" x14ac:dyDescent="0.25">
      <c r="A20" s="532" t="s">
        <v>1558</v>
      </c>
      <c r="B20" s="533" t="s">
        <v>1559</v>
      </c>
      <c r="C20" s="921" t="s">
        <v>1560</v>
      </c>
      <c r="D20" s="922">
        <v>13</v>
      </c>
      <c r="E20" s="923">
        <v>13</v>
      </c>
      <c r="F20" s="923">
        <v>13</v>
      </c>
      <c r="G20" s="909" t="s">
        <v>1561</v>
      </c>
      <c r="H20" s="227"/>
    </row>
    <row r="21" spans="1:13" ht="69.75" customHeight="1" x14ac:dyDescent="0.25">
      <c r="A21" s="532" t="s">
        <v>853</v>
      </c>
      <c r="B21" s="533" t="s">
        <v>58</v>
      </c>
      <c r="C21" s="921" t="s">
        <v>1560</v>
      </c>
      <c r="D21" s="922">
        <v>5</v>
      </c>
      <c r="E21" s="923">
        <v>5</v>
      </c>
      <c r="F21" s="923">
        <v>5</v>
      </c>
      <c r="G21" s="909" t="s">
        <v>1562</v>
      </c>
      <c r="H21" s="227"/>
    </row>
    <row r="22" spans="1:13" ht="72.75" customHeight="1" x14ac:dyDescent="0.25">
      <c r="A22" s="532" t="s">
        <v>1563</v>
      </c>
      <c r="B22" s="533" t="s">
        <v>1564</v>
      </c>
      <c r="C22" s="930" t="s">
        <v>1542</v>
      </c>
      <c r="D22" s="931">
        <v>393.6</v>
      </c>
      <c r="E22" s="931">
        <v>490.2</v>
      </c>
      <c r="F22" s="931">
        <v>491.1</v>
      </c>
      <c r="G22" s="2636" t="s">
        <v>1565</v>
      </c>
      <c r="H22" s="227"/>
    </row>
    <row r="23" spans="1:13" ht="68.25" customHeight="1" x14ac:dyDescent="0.25">
      <c r="A23" s="532" t="s">
        <v>1566</v>
      </c>
      <c r="B23" s="533" t="s">
        <v>1567</v>
      </c>
      <c r="C23" s="921" t="s">
        <v>1325</v>
      </c>
      <c r="D23" s="928">
        <v>2.69</v>
      </c>
      <c r="E23" s="924">
        <v>2.58</v>
      </c>
      <c r="F23" s="924">
        <v>2.4</v>
      </c>
      <c r="G23" s="2637"/>
      <c r="H23" s="227"/>
    </row>
    <row r="24" spans="1:13" ht="50.25" customHeight="1" x14ac:dyDescent="0.25">
      <c r="A24" s="2638" t="s">
        <v>1568</v>
      </c>
      <c r="B24" s="2640" t="s">
        <v>1569</v>
      </c>
      <c r="C24" s="921" t="s">
        <v>1549</v>
      </c>
      <c r="D24" s="928">
        <v>157.58000000000001</v>
      </c>
      <c r="E24" s="933">
        <v>181.99440000000001</v>
      </c>
      <c r="F24" s="933">
        <v>164.8895</v>
      </c>
      <c r="G24" s="2642" t="s">
        <v>2254</v>
      </c>
      <c r="H24" s="227"/>
    </row>
    <row r="25" spans="1:13" ht="59.25" customHeight="1" x14ac:dyDescent="0.25">
      <c r="A25" s="2639"/>
      <c r="B25" s="2641"/>
      <c r="C25" s="921" t="s">
        <v>1542</v>
      </c>
      <c r="D25" s="927">
        <v>22.5</v>
      </c>
      <c r="E25" s="934">
        <v>25.998999999999999</v>
      </c>
      <c r="F25" s="934">
        <v>23.556000000000001</v>
      </c>
      <c r="G25" s="2643"/>
      <c r="H25" s="227"/>
    </row>
    <row r="26" spans="1:13" ht="64.5" customHeight="1" x14ac:dyDescent="0.25">
      <c r="A26" s="516" t="s">
        <v>1570</v>
      </c>
      <c r="B26" s="935" t="s">
        <v>1571</v>
      </c>
      <c r="C26" s="921" t="s">
        <v>1554</v>
      </c>
      <c r="D26" s="927">
        <v>3037</v>
      </c>
      <c r="E26" s="926">
        <v>6350.3</v>
      </c>
      <c r="F26" s="926">
        <v>6428</v>
      </c>
      <c r="G26" s="1225" t="s">
        <v>2262</v>
      </c>
      <c r="H26" s="227"/>
      <c r="J26" s="223"/>
      <c r="K26" s="212"/>
      <c r="L26" s="212"/>
      <c r="M26" s="222"/>
    </row>
    <row r="27" spans="1:13" ht="54" customHeight="1" x14ac:dyDescent="0.25">
      <c r="A27" s="516" t="s">
        <v>1572</v>
      </c>
      <c r="B27" s="533" t="s">
        <v>1573</v>
      </c>
      <c r="C27" s="921" t="s">
        <v>1574</v>
      </c>
      <c r="D27" s="936">
        <v>0</v>
      </c>
      <c r="E27" s="936">
        <v>76</v>
      </c>
      <c r="F27" s="936">
        <v>89</v>
      </c>
      <c r="G27" s="909" t="s">
        <v>1856</v>
      </c>
      <c r="H27" s="227"/>
    </row>
    <row r="28" spans="1:13" ht="138.75" customHeight="1" x14ac:dyDescent="0.25">
      <c r="A28" s="516" t="s">
        <v>1575</v>
      </c>
      <c r="B28" s="533" t="s">
        <v>1576</v>
      </c>
      <c r="C28" s="921" t="s">
        <v>1577</v>
      </c>
      <c r="D28" s="928">
        <v>9.5</v>
      </c>
      <c r="E28" s="924">
        <v>5.32</v>
      </c>
      <c r="F28" s="924">
        <v>5.98</v>
      </c>
      <c r="G28" s="524" t="s">
        <v>1578</v>
      </c>
      <c r="H28" s="227"/>
    </row>
    <row r="31" spans="1:13" ht="97.5" customHeight="1" x14ac:dyDescent="0.25">
      <c r="G31" s="212"/>
    </row>
  </sheetData>
  <mergeCells count="10">
    <mergeCell ref="G22:G23"/>
    <mergeCell ref="A24:A25"/>
    <mergeCell ref="B24:B25"/>
    <mergeCell ref="G24:G25"/>
    <mergeCell ref="A2:G2"/>
    <mergeCell ref="A3:G3"/>
    <mergeCell ref="A4:G4"/>
    <mergeCell ref="A8:G8"/>
    <mergeCell ref="A12:G12"/>
    <mergeCell ref="A15:A18"/>
  </mergeCells>
  <pageMargins left="0.78740157480314965" right="0.39370078740157483" top="0.78740157480314965" bottom="0.78740157480314965" header="0.39370078740157483" footer="0.39370078740157483"/>
  <pageSetup paperSize="9" scale="62" firstPageNumber="231" orientation="landscape" useFirstPageNumber="1" r:id="rId1"/>
  <headerFooter>
    <oddFooter>&amp;R&amp;"Times New Roman,обычный"&amp;14&amp;P</oddFooter>
  </headerFooter>
  <rowBreaks count="1" manualBreakCount="1">
    <brk id="14"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N100"/>
  <sheetViews>
    <sheetView zoomScale="70" zoomScaleNormal="70" zoomScalePageLayoutView="40" workbookViewId="0">
      <selection activeCell="B50" sqref="B50"/>
    </sheetView>
  </sheetViews>
  <sheetFormatPr defaultRowHeight="15" x14ac:dyDescent="0.25"/>
  <cols>
    <col min="1" max="1" width="8.7109375" style="294" customWidth="1"/>
    <col min="2" max="2" width="45.7109375" style="294" customWidth="1"/>
    <col min="3" max="3" width="15.7109375" style="294" customWidth="1"/>
    <col min="4" max="5" width="17.7109375" style="294" customWidth="1"/>
    <col min="6" max="6" width="13.7109375" style="294" customWidth="1"/>
    <col min="7" max="7" width="35.7109375" style="294" customWidth="1"/>
    <col min="8" max="8" width="17.7109375" style="294" customWidth="1"/>
    <col min="9" max="9" width="13.7109375" style="294" customWidth="1"/>
    <col min="10" max="10" width="29.5703125" style="294" customWidth="1"/>
    <col min="11" max="16384" width="9.140625" style="294"/>
  </cols>
  <sheetData>
    <row r="1" spans="1:10" ht="18.75" x14ac:dyDescent="0.3">
      <c r="A1" s="937"/>
      <c r="B1" s="937"/>
      <c r="C1" s="937"/>
      <c r="D1" s="937"/>
      <c r="E1" s="937"/>
      <c r="F1" s="937"/>
      <c r="G1" s="937"/>
      <c r="H1" s="937"/>
      <c r="I1" s="937"/>
      <c r="J1" s="938" t="s">
        <v>2227</v>
      </c>
    </row>
    <row r="2" spans="1:10" ht="43.5" customHeight="1" x14ac:dyDescent="0.25">
      <c r="A2" s="1872" t="s">
        <v>1894</v>
      </c>
      <c r="B2" s="1872"/>
      <c r="C2" s="1872"/>
      <c r="D2" s="1872"/>
      <c r="E2" s="1872"/>
      <c r="F2" s="1872"/>
      <c r="G2" s="1872"/>
      <c r="H2" s="1872"/>
      <c r="I2" s="1872"/>
      <c r="J2" s="1872"/>
    </row>
    <row r="3" spans="1:10" ht="35.450000000000003" customHeight="1" x14ac:dyDescent="0.25">
      <c r="A3" s="1872" t="s">
        <v>626</v>
      </c>
      <c r="B3" s="1872"/>
      <c r="C3" s="1872"/>
      <c r="D3" s="1872"/>
      <c r="E3" s="1872"/>
      <c r="F3" s="1872"/>
      <c r="G3" s="1872"/>
      <c r="H3" s="1872"/>
      <c r="I3" s="1872"/>
      <c r="J3" s="1872"/>
    </row>
    <row r="4" spans="1:10" ht="20.45" customHeight="1" x14ac:dyDescent="0.25">
      <c r="A4" s="1872" t="s">
        <v>1251</v>
      </c>
      <c r="B4" s="1872"/>
      <c r="C4" s="1872"/>
      <c r="D4" s="1872"/>
      <c r="E4" s="1872"/>
      <c r="F4" s="1872"/>
      <c r="G4" s="1872"/>
      <c r="H4" s="1872"/>
      <c r="I4" s="1872"/>
      <c r="J4" s="1872"/>
    </row>
    <row r="5" spans="1:10" ht="10.5" customHeight="1" x14ac:dyDescent="0.3">
      <c r="A5" s="792"/>
      <c r="B5" s="793"/>
      <c r="C5" s="793"/>
      <c r="D5" s="793"/>
      <c r="E5" s="793"/>
      <c r="F5" s="793"/>
      <c r="G5" s="399"/>
      <c r="H5" s="399"/>
      <c r="I5" s="399"/>
      <c r="J5" s="399"/>
    </row>
    <row r="6" spans="1:10" ht="117.75" customHeight="1" x14ac:dyDescent="0.25">
      <c r="A6" s="403" t="s">
        <v>1</v>
      </c>
      <c r="B6" s="403" t="s">
        <v>2</v>
      </c>
      <c r="C6" s="403" t="s">
        <v>386</v>
      </c>
      <c r="D6" s="403" t="s">
        <v>706</v>
      </c>
      <c r="E6" s="403" t="s">
        <v>1256</v>
      </c>
      <c r="F6" s="403" t="s">
        <v>4</v>
      </c>
      <c r="G6" s="403" t="s">
        <v>399</v>
      </c>
      <c r="H6" s="403" t="s">
        <v>1257</v>
      </c>
      <c r="I6" s="403" t="s">
        <v>6</v>
      </c>
      <c r="J6" s="403" t="s">
        <v>448</v>
      </c>
    </row>
    <row r="7" spans="1:10" ht="18" customHeight="1" x14ac:dyDescent="0.25">
      <c r="A7" s="403">
        <v>1</v>
      </c>
      <c r="B7" s="403">
        <v>2</v>
      </c>
      <c r="C7" s="403">
        <v>3</v>
      </c>
      <c r="D7" s="403">
        <v>4</v>
      </c>
      <c r="E7" s="403">
        <v>5</v>
      </c>
      <c r="F7" s="403">
        <v>6</v>
      </c>
      <c r="G7" s="403">
        <v>7</v>
      </c>
      <c r="H7" s="403">
        <v>8</v>
      </c>
      <c r="I7" s="403">
        <v>9</v>
      </c>
      <c r="J7" s="403">
        <v>10</v>
      </c>
    </row>
    <row r="8" spans="1:10" ht="38.25" customHeight="1" x14ac:dyDescent="0.25">
      <c r="A8" s="1844" t="s">
        <v>627</v>
      </c>
      <c r="B8" s="1844"/>
      <c r="C8" s="1844"/>
      <c r="D8" s="1844"/>
      <c r="E8" s="1844"/>
      <c r="F8" s="1844"/>
      <c r="G8" s="1844"/>
      <c r="H8" s="1844"/>
      <c r="I8" s="1844"/>
      <c r="J8" s="1844"/>
    </row>
    <row r="9" spans="1:10" ht="168" customHeight="1" x14ac:dyDescent="0.25">
      <c r="A9" s="796" t="s">
        <v>10</v>
      </c>
      <c r="B9" s="492" t="s">
        <v>1146</v>
      </c>
      <c r="C9" s="939" t="s">
        <v>1895</v>
      </c>
      <c r="D9" s="435">
        <v>0</v>
      </c>
      <c r="E9" s="435">
        <v>0</v>
      </c>
      <c r="F9" s="435">
        <v>0</v>
      </c>
      <c r="G9" s="435"/>
      <c r="H9" s="435">
        <v>0</v>
      </c>
      <c r="I9" s="435">
        <v>0</v>
      </c>
      <c r="J9" s="861"/>
    </row>
    <row r="10" spans="1:10" ht="268.5" customHeight="1" x14ac:dyDescent="0.25">
      <c r="A10" s="736" t="s">
        <v>25</v>
      </c>
      <c r="B10" s="487" t="s">
        <v>1147</v>
      </c>
      <c r="C10" s="854" t="s">
        <v>1895</v>
      </c>
      <c r="D10" s="405">
        <v>0</v>
      </c>
      <c r="E10" s="405">
        <v>0</v>
      </c>
      <c r="F10" s="405">
        <v>0</v>
      </c>
      <c r="G10" s="853" t="s">
        <v>2393</v>
      </c>
      <c r="H10" s="405">
        <v>0</v>
      </c>
      <c r="I10" s="405">
        <v>0</v>
      </c>
      <c r="J10" s="854"/>
    </row>
    <row r="11" spans="1:10" ht="386.25" customHeight="1" x14ac:dyDescent="0.25">
      <c r="A11" s="2544" t="s">
        <v>35</v>
      </c>
      <c r="B11" s="2647" t="s">
        <v>1148</v>
      </c>
      <c r="C11" s="2649" t="s">
        <v>1895</v>
      </c>
      <c r="D11" s="2651">
        <v>0</v>
      </c>
      <c r="E11" s="2651">
        <v>0</v>
      </c>
      <c r="F11" s="2651">
        <v>0</v>
      </c>
      <c r="G11" s="2538" t="s">
        <v>2404</v>
      </c>
      <c r="H11" s="2651">
        <v>0</v>
      </c>
      <c r="I11" s="2651">
        <v>0</v>
      </c>
      <c r="J11" s="2649"/>
    </row>
    <row r="12" spans="1:10" ht="381.75" customHeight="1" x14ac:dyDescent="0.25">
      <c r="A12" s="2545"/>
      <c r="B12" s="2648"/>
      <c r="C12" s="2650"/>
      <c r="D12" s="2652"/>
      <c r="E12" s="2652"/>
      <c r="F12" s="2652"/>
      <c r="G12" s="2539"/>
      <c r="H12" s="2652"/>
      <c r="I12" s="2652"/>
      <c r="J12" s="2650"/>
    </row>
    <row r="13" spans="1:10" ht="22.5" customHeight="1" x14ac:dyDescent="0.25">
      <c r="A13" s="2646" t="s">
        <v>14</v>
      </c>
      <c r="B13" s="1900" t="s">
        <v>1149</v>
      </c>
      <c r="C13" s="850" t="s">
        <v>18</v>
      </c>
      <c r="D13" s="703">
        <f>D14+D15</f>
        <v>252234</v>
      </c>
      <c r="E13" s="703">
        <f>E14+E15</f>
        <v>249748.8</v>
      </c>
      <c r="F13" s="703">
        <f>E13/D13*100</f>
        <v>99.014724422559993</v>
      </c>
      <c r="G13" s="437"/>
      <c r="H13" s="703">
        <f>H14+H15</f>
        <v>249748.8</v>
      </c>
      <c r="I13" s="703">
        <f>H13/D13*100</f>
        <v>99.014724422559993</v>
      </c>
      <c r="J13" s="940"/>
    </row>
    <row r="14" spans="1:10" ht="77.25" customHeight="1" x14ac:dyDescent="0.25">
      <c r="A14" s="2646"/>
      <c r="B14" s="1900"/>
      <c r="C14" s="850" t="s">
        <v>19</v>
      </c>
      <c r="D14" s="703">
        <f>D17+D20+D25</f>
        <v>12838</v>
      </c>
      <c r="E14" s="703">
        <f>E17+E20+E25</f>
        <v>12838</v>
      </c>
      <c r="F14" s="703">
        <f t="shared" ref="F14:F38" si="0">E14/D14*100</f>
        <v>100</v>
      </c>
      <c r="G14" s="437"/>
      <c r="H14" s="703">
        <f>H17+H20+H25</f>
        <v>12838</v>
      </c>
      <c r="I14" s="703">
        <f t="shared" ref="I14:I46" si="1">H14/D14*100</f>
        <v>100</v>
      </c>
      <c r="J14" s="940"/>
    </row>
    <row r="15" spans="1:10" ht="96.75" customHeight="1" x14ac:dyDescent="0.25">
      <c r="A15" s="2646"/>
      <c r="B15" s="1900"/>
      <c r="C15" s="850" t="s">
        <v>23</v>
      </c>
      <c r="D15" s="703">
        <f>D18+D21+D22+D23+D26</f>
        <v>239396</v>
      </c>
      <c r="E15" s="703">
        <f>E18+E21+E22+E23+E26</f>
        <v>236910.8</v>
      </c>
      <c r="F15" s="703">
        <f t="shared" si="0"/>
        <v>98.961887416665277</v>
      </c>
      <c r="G15" s="437"/>
      <c r="H15" s="703">
        <f>H18+H21+H22+H23+H26</f>
        <v>236910.8</v>
      </c>
      <c r="I15" s="703">
        <f t="shared" si="1"/>
        <v>98.961887416665277</v>
      </c>
      <c r="J15" s="940"/>
    </row>
    <row r="16" spans="1:10" ht="20.25" customHeight="1" x14ac:dyDescent="0.25">
      <c r="A16" s="2492" t="s">
        <v>15</v>
      </c>
      <c r="B16" s="1910" t="s">
        <v>1150</v>
      </c>
      <c r="C16" s="851" t="s">
        <v>18</v>
      </c>
      <c r="D16" s="474">
        <f>D17+D18</f>
        <v>0</v>
      </c>
      <c r="E16" s="474">
        <f>E17+E18</f>
        <v>0</v>
      </c>
      <c r="F16" s="474">
        <v>0</v>
      </c>
      <c r="G16" s="2527"/>
      <c r="H16" s="474">
        <f>H17+H18</f>
        <v>0</v>
      </c>
      <c r="I16" s="474">
        <v>0</v>
      </c>
      <c r="J16" s="1901" t="s">
        <v>698</v>
      </c>
    </row>
    <row r="17" spans="1:10" ht="75.75" customHeight="1" x14ac:dyDescent="0.25">
      <c r="A17" s="2492"/>
      <c r="B17" s="1910"/>
      <c r="C17" s="851" t="s">
        <v>19</v>
      </c>
      <c r="D17" s="474">
        <v>0</v>
      </c>
      <c r="E17" s="474">
        <v>0</v>
      </c>
      <c r="F17" s="474">
        <v>0</v>
      </c>
      <c r="G17" s="2527"/>
      <c r="H17" s="474">
        <v>0</v>
      </c>
      <c r="I17" s="474">
        <v>0</v>
      </c>
      <c r="J17" s="1901"/>
    </row>
    <row r="18" spans="1:10" ht="114" customHeight="1" x14ac:dyDescent="0.25">
      <c r="A18" s="2492"/>
      <c r="B18" s="1910"/>
      <c r="C18" s="851" t="s">
        <v>23</v>
      </c>
      <c r="D18" s="474">
        <v>0</v>
      </c>
      <c r="E18" s="474">
        <v>0</v>
      </c>
      <c r="F18" s="474">
        <v>0</v>
      </c>
      <c r="G18" s="2527"/>
      <c r="H18" s="474">
        <v>0</v>
      </c>
      <c r="I18" s="474">
        <v>0</v>
      </c>
      <c r="J18" s="1901"/>
    </row>
    <row r="19" spans="1:10" ht="24" customHeight="1" x14ac:dyDescent="0.25">
      <c r="A19" s="2492" t="s">
        <v>28</v>
      </c>
      <c r="B19" s="1910" t="s">
        <v>1151</v>
      </c>
      <c r="C19" s="851" t="s">
        <v>18</v>
      </c>
      <c r="D19" s="502">
        <f>D20+D21</f>
        <v>13514</v>
      </c>
      <c r="E19" s="502">
        <f>E20+E21</f>
        <v>13514</v>
      </c>
      <c r="F19" s="502">
        <f t="shared" si="0"/>
        <v>100</v>
      </c>
      <c r="G19" s="1901" t="s">
        <v>1896</v>
      </c>
      <c r="H19" s="502">
        <f>H20+H21</f>
        <v>13514</v>
      </c>
      <c r="I19" s="502">
        <f t="shared" si="1"/>
        <v>100</v>
      </c>
      <c r="J19" s="2653"/>
    </row>
    <row r="20" spans="1:10" ht="73.5" customHeight="1" x14ac:dyDescent="0.25">
      <c r="A20" s="2492"/>
      <c r="B20" s="1910"/>
      <c r="C20" s="851" t="s">
        <v>19</v>
      </c>
      <c r="D20" s="502">
        <v>12838</v>
      </c>
      <c r="E20" s="502">
        <v>12838</v>
      </c>
      <c r="F20" s="502">
        <f t="shared" si="0"/>
        <v>100</v>
      </c>
      <c r="G20" s="1901"/>
      <c r="H20" s="502">
        <f>E20</f>
        <v>12838</v>
      </c>
      <c r="I20" s="502">
        <f t="shared" si="1"/>
        <v>100</v>
      </c>
      <c r="J20" s="2653"/>
    </row>
    <row r="21" spans="1:10" ht="93" customHeight="1" x14ac:dyDescent="0.25">
      <c r="A21" s="2492"/>
      <c r="B21" s="1910"/>
      <c r="C21" s="851" t="s">
        <v>23</v>
      </c>
      <c r="D21" s="502">
        <v>676</v>
      </c>
      <c r="E21" s="502">
        <v>676</v>
      </c>
      <c r="F21" s="502">
        <f t="shared" si="0"/>
        <v>100</v>
      </c>
      <c r="G21" s="1901"/>
      <c r="H21" s="502">
        <f>E21</f>
        <v>676</v>
      </c>
      <c r="I21" s="502">
        <f t="shared" si="1"/>
        <v>100</v>
      </c>
      <c r="J21" s="2653"/>
    </row>
    <row r="22" spans="1:10" ht="113.25" customHeight="1" x14ac:dyDescent="0.25">
      <c r="A22" s="805" t="s">
        <v>313</v>
      </c>
      <c r="B22" s="430" t="s">
        <v>1152</v>
      </c>
      <c r="C22" s="851" t="s">
        <v>23</v>
      </c>
      <c r="D22" s="502">
        <v>233677</v>
      </c>
      <c r="E22" s="502">
        <v>233677</v>
      </c>
      <c r="F22" s="502">
        <f t="shared" si="0"/>
        <v>100</v>
      </c>
      <c r="G22" s="852" t="s">
        <v>1897</v>
      </c>
      <c r="H22" s="502">
        <v>233677</v>
      </c>
      <c r="I22" s="502">
        <f t="shared" si="1"/>
        <v>100</v>
      </c>
      <c r="J22" s="852"/>
    </row>
    <row r="23" spans="1:10" ht="239.25" customHeight="1" x14ac:dyDescent="0.25">
      <c r="A23" s="805" t="s">
        <v>315</v>
      </c>
      <c r="B23" s="430" t="s">
        <v>1153</v>
      </c>
      <c r="C23" s="851" t="s">
        <v>23</v>
      </c>
      <c r="D23" s="502">
        <v>5043</v>
      </c>
      <c r="E23" s="502">
        <v>2557.8000000000002</v>
      </c>
      <c r="F23" s="502">
        <f t="shared" si="0"/>
        <v>50.719809637120761</v>
      </c>
      <c r="G23" s="941" t="s">
        <v>2394</v>
      </c>
      <c r="H23" s="502">
        <f>E23</f>
        <v>2557.8000000000002</v>
      </c>
      <c r="I23" s="502">
        <f t="shared" si="1"/>
        <v>50.719809637120761</v>
      </c>
      <c r="J23" s="852" t="s">
        <v>1898</v>
      </c>
    </row>
    <row r="24" spans="1:10" ht="29.25" customHeight="1" x14ac:dyDescent="0.25">
      <c r="A24" s="2492" t="s">
        <v>316</v>
      </c>
      <c r="B24" s="1910" t="s">
        <v>1154</v>
      </c>
      <c r="C24" s="851" t="s">
        <v>18</v>
      </c>
      <c r="D24" s="474">
        <f>D25+D26</f>
        <v>0</v>
      </c>
      <c r="E24" s="502">
        <f>E25+E26</f>
        <v>0</v>
      </c>
      <c r="F24" s="474">
        <v>0</v>
      </c>
      <c r="G24" s="2527"/>
      <c r="H24" s="502">
        <f>H25+H26</f>
        <v>0</v>
      </c>
      <c r="I24" s="474">
        <v>0</v>
      </c>
      <c r="J24" s="1901" t="s">
        <v>698</v>
      </c>
    </row>
    <row r="25" spans="1:10" ht="107.25" customHeight="1" x14ac:dyDescent="0.25">
      <c r="A25" s="2492"/>
      <c r="B25" s="1910"/>
      <c r="C25" s="851" t="s">
        <v>19</v>
      </c>
      <c r="D25" s="474">
        <v>0</v>
      </c>
      <c r="E25" s="502">
        <v>0</v>
      </c>
      <c r="F25" s="474">
        <v>0</v>
      </c>
      <c r="G25" s="2527"/>
      <c r="H25" s="502">
        <v>0</v>
      </c>
      <c r="I25" s="474">
        <v>0</v>
      </c>
      <c r="J25" s="1901"/>
    </row>
    <row r="26" spans="1:10" ht="172.5" customHeight="1" x14ac:dyDescent="0.25">
      <c r="A26" s="2492"/>
      <c r="B26" s="1910"/>
      <c r="C26" s="851" t="s">
        <v>23</v>
      </c>
      <c r="D26" s="474">
        <v>0</v>
      </c>
      <c r="E26" s="474">
        <v>0</v>
      </c>
      <c r="F26" s="474">
        <v>0</v>
      </c>
      <c r="G26" s="2527"/>
      <c r="H26" s="502">
        <v>0</v>
      </c>
      <c r="I26" s="474">
        <v>0</v>
      </c>
      <c r="J26" s="1901"/>
    </row>
    <row r="27" spans="1:10" ht="27" customHeight="1" x14ac:dyDescent="0.25">
      <c r="A27" s="2646" t="s">
        <v>16</v>
      </c>
      <c r="B27" s="1900" t="s">
        <v>1155</v>
      </c>
      <c r="C27" s="850" t="s">
        <v>18</v>
      </c>
      <c r="D27" s="703">
        <f>D28+D29</f>
        <v>221</v>
      </c>
      <c r="E27" s="703">
        <f>E28+E29</f>
        <v>119.1</v>
      </c>
      <c r="F27" s="703">
        <f t="shared" si="0"/>
        <v>53.891402714932127</v>
      </c>
      <c r="G27" s="703"/>
      <c r="H27" s="703">
        <f>H28+H29</f>
        <v>119.1</v>
      </c>
      <c r="I27" s="703">
        <f t="shared" si="1"/>
        <v>53.891402714932127</v>
      </c>
      <c r="J27" s="940"/>
    </row>
    <row r="28" spans="1:10" ht="81" customHeight="1" x14ac:dyDescent="0.25">
      <c r="A28" s="2646"/>
      <c r="B28" s="1900"/>
      <c r="C28" s="850" t="s">
        <v>19</v>
      </c>
      <c r="D28" s="703">
        <f>D31+D34</f>
        <v>145</v>
      </c>
      <c r="E28" s="703">
        <f>E31+E34</f>
        <v>78.099999999999994</v>
      </c>
      <c r="F28" s="703">
        <f t="shared" si="0"/>
        <v>53.862068965517238</v>
      </c>
      <c r="G28" s="703"/>
      <c r="H28" s="703">
        <f>H31+H34</f>
        <v>78.099999999999994</v>
      </c>
      <c r="I28" s="703">
        <f t="shared" si="1"/>
        <v>53.862068965517238</v>
      </c>
      <c r="J28" s="940"/>
    </row>
    <row r="29" spans="1:10" ht="111" customHeight="1" x14ac:dyDescent="0.25">
      <c r="A29" s="2646"/>
      <c r="B29" s="1900"/>
      <c r="C29" s="850" t="s">
        <v>23</v>
      </c>
      <c r="D29" s="703">
        <f>D32+D35</f>
        <v>76</v>
      </c>
      <c r="E29" s="703">
        <f>E32+E35</f>
        <v>41</v>
      </c>
      <c r="F29" s="703">
        <f t="shared" si="0"/>
        <v>53.94736842105263</v>
      </c>
      <c r="G29" s="703"/>
      <c r="H29" s="703">
        <f>H32+H35</f>
        <v>41</v>
      </c>
      <c r="I29" s="703">
        <f t="shared" si="1"/>
        <v>53.94736842105263</v>
      </c>
      <c r="J29" s="940"/>
    </row>
    <row r="30" spans="1:10" ht="20.25" customHeight="1" x14ac:dyDescent="0.25">
      <c r="A30" s="2492" t="s">
        <v>20</v>
      </c>
      <c r="B30" s="1910" t="s">
        <v>1156</v>
      </c>
      <c r="C30" s="1642" t="s">
        <v>18</v>
      </c>
      <c r="D30" s="474">
        <f>D31+D32</f>
        <v>0</v>
      </c>
      <c r="E30" s="474">
        <f>E31+E32</f>
        <v>0</v>
      </c>
      <c r="F30" s="474">
        <v>0</v>
      </c>
      <c r="G30" s="2654"/>
      <c r="H30" s="474">
        <f>H31+H32</f>
        <v>0</v>
      </c>
      <c r="I30" s="474">
        <v>0</v>
      </c>
      <c r="J30" s="1901" t="s">
        <v>698</v>
      </c>
    </row>
    <row r="31" spans="1:10" ht="79.5" customHeight="1" x14ac:dyDescent="0.25">
      <c r="A31" s="2492"/>
      <c r="B31" s="1910"/>
      <c r="C31" s="1642" t="s">
        <v>19</v>
      </c>
      <c r="D31" s="474">
        <v>0</v>
      </c>
      <c r="E31" s="474">
        <v>0</v>
      </c>
      <c r="F31" s="474">
        <v>0</v>
      </c>
      <c r="G31" s="2654"/>
      <c r="H31" s="474">
        <v>0</v>
      </c>
      <c r="I31" s="474">
        <v>0</v>
      </c>
      <c r="J31" s="1901"/>
    </row>
    <row r="32" spans="1:10" ht="95.25" customHeight="1" x14ac:dyDescent="0.25">
      <c r="A32" s="2492"/>
      <c r="B32" s="1910"/>
      <c r="C32" s="1642" t="s">
        <v>23</v>
      </c>
      <c r="D32" s="474">
        <v>0</v>
      </c>
      <c r="E32" s="474">
        <v>0</v>
      </c>
      <c r="F32" s="474">
        <v>0</v>
      </c>
      <c r="G32" s="2654"/>
      <c r="H32" s="474">
        <v>0</v>
      </c>
      <c r="I32" s="474">
        <v>0</v>
      </c>
      <c r="J32" s="1901"/>
    </row>
    <row r="33" spans="1:14" ht="19.5" customHeight="1" x14ac:dyDescent="0.25">
      <c r="A33" s="2492" t="s">
        <v>298</v>
      </c>
      <c r="B33" s="1910" t="s">
        <v>1899</v>
      </c>
      <c r="C33" s="1642" t="s">
        <v>18</v>
      </c>
      <c r="D33" s="1640">
        <f>D34+D35</f>
        <v>221</v>
      </c>
      <c r="E33" s="1640">
        <f>E34+E35</f>
        <v>119.1</v>
      </c>
      <c r="F33" s="1640">
        <f t="shared" si="0"/>
        <v>53.891402714932127</v>
      </c>
      <c r="G33" s="2527" t="s">
        <v>2395</v>
      </c>
      <c r="H33" s="1640">
        <f>H34+H35</f>
        <v>119.1</v>
      </c>
      <c r="I33" s="1640">
        <f t="shared" si="1"/>
        <v>53.891402714932127</v>
      </c>
      <c r="J33" s="1901" t="s">
        <v>1900</v>
      </c>
    </row>
    <row r="34" spans="1:14" ht="85.35" customHeight="1" x14ac:dyDescent="0.25">
      <c r="A34" s="2492"/>
      <c r="B34" s="1910"/>
      <c r="C34" s="1642" t="s">
        <v>19</v>
      </c>
      <c r="D34" s="1640">
        <v>145</v>
      </c>
      <c r="E34" s="1640">
        <v>78.099999999999994</v>
      </c>
      <c r="F34" s="1640">
        <f t="shared" si="0"/>
        <v>53.862068965517238</v>
      </c>
      <c r="G34" s="2527"/>
      <c r="H34" s="1640">
        <f>E34</f>
        <v>78.099999999999994</v>
      </c>
      <c r="I34" s="1640">
        <f t="shared" si="1"/>
        <v>53.862068965517238</v>
      </c>
      <c r="J34" s="1901"/>
    </row>
    <row r="35" spans="1:14" ht="129" customHeight="1" x14ac:dyDescent="0.25">
      <c r="A35" s="2492"/>
      <c r="B35" s="1910"/>
      <c r="C35" s="1642" t="s">
        <v>23</v>
      </c>
      <c r="D35" s="1640">
        <v>76</v>
      </c>
      <c r="E35" s="1640">
        <v>41</v>
      </c>
      <c r="F35" s="1640">
        <f t="shared" si="0"/>
        <v>53.94736842105263</v>
      </c>
      <c r="G35" s="2527"/>
      <c r="H35" s="1640">
        <f>E35</f>
        <v>41</v>
      </c>
      <c r="I35" s="1640">
        <f t="shared" si="1"/>
        <v>53.94736842105263</v>
      </c>
      <c r="J35" s="1901"/>
    </row>
    <row r="36" spans="1:14" ht="18.75" customHeight="1" x14ac:dyDescent="0.25">
      <c r="A36" s="2646"/>
      <c r="B36" s="1844" t="s">
        <v>48</v>
      </c>
      <c r="C36" s="850" t="s">
        <v>18</v>
      </c>
      <c r="D36" s="1639">
        <f>D37+D38</f>
        <v>252455</v>
      </c>
      <c r="E36" s="1639">
        <f>E37+E38</f>
        <v>249867.9</v>
      </c>
      <c r="F36" s="1639">
        <f t="shared" si="0"/>
        <v>98.97522330712404</v>
      </c>
      <c r="G36" s="1639"/>
      <c r="H36" s="1639">
        <f>H37+H38</f>
        <v>249867.9</v>
      </c>
      <c r="I36" s="1639">
        <f t="shared" si="1"/>
        <v>98.97522330712404</v>
      </c>
      <c r="J36" s="940"/>
    </row>
    <row r="37" spans="1:14" ht="76.5" customHeight="1" x14ac:dyDescent="0.25">
      <c r="A37" s="2646"/>
      <c r="B37" s="1844"/>
      <c r="C37" s="850" t="s">
        <v>19</v>
      </c>
      <c r="D37" s="1639">
        <f>D14+D28</f>
        <v>12983</v>
      </c>
      <c r="E37" s="1639">
        <f>E14+E28</f>
        <v>12916.1</v>
      </c>
      <c r="F37" s="1639">
        <f t="shared" si="0"/>
        <v>99.484710775629665</v>
      </c>
      <c r="G37" s="1639"/>
      <c r="H37" s="1639">
        <f>H14+H28</f>
        <v>12916.1</v>
      </c>
      <c r="I37" s="1639">
        <f t="shared" si="1"/>
        <v>99.484710775629665</v>
      </c>
      <c r="J37" s="940"/>
    </row>
    <row r="38" spans="1:14" ht="98.25" customHeight="1" x14ac:dyDescent="0.25">
      <c r="A38" s="2646"/>
      <c r="B38" s="1844"/>
      <c r="C38" s="850" t="s">
        <v>23</v>
      </c>
      <c r="D38" s="1639">
        <f>D15+D29</f>
        <v>239472</v>
      </c>
      <c r="E38" s="1639">
        <f>E15+E29</f>
        <v>236951.8</v>
      </c>
      <c r="F38" s="1639">
        <f t="shared" si="0"/>
        <v>98.947601389724056</v>
      </c>
      <c r="G38" s="1639"/>
      <c r="H38" s="1639">
        <f>H15+H29</f>
        <v>236951.8</v>
      </c>
      <c r="I38" s="1639">
        <f t="shared" si="1"/>
        <v>98.947601389724056</v>
      </c>
      <c r="J38" s="940"/>
    </row>
    <row r="39" spans="1:14" ht="24" customHeight="1" x14ac:dyDescent="0.25">
      <c r="A39" s="2100" t="s">
        <v>628</v>
      </c>
      <c r="B39" s="2100"/>
      <c r="C39" s="2100"/>
      <c r="D39" s="2100"/>
      <c r="E39" s="2100"/>
      <c r="F39" s="2100"/>
      <c r="G39" s="2100"/>
      <c r="H39" s="2100"/>
      <c r="I39" s="2100"/>
      <c r="J39" s="2100"/>
    </row>
    <row r="40" spans="1:14" ht="96.75" customHeight="1" x14ac:dyDescent="0.25">
      <c r="A40" s="1643" t="s">
        <v>10</v>
      </c>
      <c r="B40" s="1636" t="s">
        <v>1157</v>
      </c>
      <c r="C40" s="850" t="s">
        <v>23</v>
      </c>
      <c r="D40" s="1639">
        <f>D41+D42+D43+D44</f>
        <v>36797.5</v>
      </c>
      <c r="E40" s="1639">
        <f>E41+E42+E43+E44</f>
        <v>36778.6</v>
      </c>
      <c r="F40" s="1639">
        <f t="shared" ref="F40:F47" si="2">E40/D40*100</f>
        <v>99.948637815068949</v>
      </c>
      <c r="G40" s="1639"/>
      <c r="H40" s="1639">
        <f>H41+H42+H43+H44</f>
        <v>36778.6</v>
      </c>
      <c r="I40" s="1639">
        <f t="shared" si="1"/>
        <v>99.948637815068949</v>
      </c>
      <c r="J40" s="940"/>
    </row>
    <row r="41" spans="1:14" ht="291.75" customHeight="1" x14ac:dyDescent="0.25">
      <c r="A41" s="1641" t="s">
        <v>25</v>
      </c>
      <c r="B41" s="1638" t="s">
        <v>629</v>
      </c>
      <c r="C41" s="1642" t="s">
        <v>23</v>
      </c>
      <c r="D41" s="1640">
        <v>9927</v>
      </c>
      <c r="E41" s="1640">
        <v>9927</v>
      </c>
      <c r="F41" s="1640">
        <f t="shared" si="2"/>
        <v>100</v>
      </c>
      <c r="G41" s="1644" t="s">
        <v>2396</v>
      </c>
      <c r="H41" s="1640">
        <f>E41</f>
        <v>9927</v>
      </c>
      <c r="I41" s="1640">
        <f t="shared" si="1"/>
        <v>100</v>
      </c>
      <c r="J41" s="1644"/>
    </row>
    <row r="42" spans="1:14" ht="116.25" customHeight="1" x14ac:dyDescent="0.25">
      <c r="A42" s="1641" t="s">
        <v>35</v>
      </c>
      <c r="B42" s="1638" t="s">
        <v>630</v>
      </c>
      <c r="C42" s="1642" t="s">
        <v>23</v>
      </c>
      <c r="D42" s="1640">
        <v>1300</v>
      </c>
      <c r="E42" s="1640">
        <v>1298.5</v>
      </c>
      <c r="F42" s="1640">
        <f t="shared" si="2"/>
        <v>99.884615384615387</v>
      </c>
      <c r="G42" s="1644" t="s">
        <v>2397</v>
      </c>
      <c r="H42" s="1640">
        <f>E42</f>
        <v>1298.5</v>
      </c>
      <c r="I42" s="1640">
        <f t="shared" si="1"/>
        <v>99.884615384615387</v>
      </c>
      <c r="J42" s="1644"/>
      <c r="M42" s="295"/>
      <c r="N42" s="295"/>
    </row>
    <row r="43" spans="1:14" ht="355.5" customHeight="1" x14ac:dyDescent="0.25">
      <c r="A43" s="1641" t="s">
        <v>36</v>
      </c>
      <c r="B43" s="1638" t="s">
        <v>631</v>
      </c>
      <c r="C43" s="1642" t="s">
        <v>23</v>
      </c>
      <c r="D43" s="1640">
        <v>14330.6</v>
      </c>
      <c r="E43" s="1640">
        <v>14330.5</v>
      </c>
      <c r="F43" s="1640">
        <f t="shared" si="2"/>
        <v>99.999302192511124</v>
      </c>
      <c r="G43" s="1644" t="s">
        <v>2398</v>
      </c>
      <c r="H43" s="1640">
        <f>E43</f>
        <v>14330.5</v>
      </c>
      <c r="I43" s="1640">
        <f t="shared" si="1"/>
        <v>99.999302192511124</v>
      </c>
      <c r="J43" s="1637"/>
      <c r="M43" s="295"/>
      <c r="N43" s="295"/>
    </row>
    <row r="44" spans="1:14" ht="96" customHeight="1" x14ac:dyDescent="0.25">
      <c r="A44" s="1641" t="s">
        <v>62</v>
      </c>
      <c r="B44" s="1638" t="s">
        <v>632</v>
      </c>
      <c r="C44" s="1642" t="s">
        <v>23</v>
      </c>
      <c r="D44" s="1640">
        <v>11239.9</v>
      </c>
      <c r="E44" s="1640">
        <v>11222.6</v>
      </c>
      <c r="F44" s="1640">
        <f t="shared" si="2"/>
        <v>99.846084039893597</v>
      </c>
      <c r="G44" s="1644" t="s">
        <v>2399</v>
      </c>
      <c r="H44" s="1640">
        <f>E44</f>
        <v>11222.6</v>
      </c>
      <c r="I44" s="1640">
        <f t="shared" si="1"/>
        <v>99.846084039893597</v>
      </c>
      <c r="J44" s="1644"/>
    </row>
    <row r="45" spans="1:14" ht="202.5" customHeight="1" x14ac:dyDescent="0.25">
      <c r="A45" s="1641" t="s">
        <v>71</v>
      </c>
      <c r="B45" s="1638" t="s">
        <v>2605</v>
      </c>
      <c r="C45" s="1642" t="s">
        <v>23</v>
      </c>
      <c r="D45" s="1640">
        <v>0</v>
      </c>
      <c r="E45" s="1640">
        <v>0</v>
      </c>
      <c r="F45" s="1640">
        <v>0</v>
      </c>
      <c r="G45" s="1644"/>
      <c r="H45" s="1640">
        <v>0</v>
      </c>
      <c r="I45" s="1640">
        <v>0</v>
      </c>
      <c r="J45" s="1644" t="s">
        <v>698</v>
      </c>
    </row>
    <row r="46" spans="1:14" ht="97.5" customHeight="1" x14ac:dyDescent="0.25">
      <c r="A46" s="1643" t="s">
        <v>14</v>
      </c>
      <c r="B46" s="1636" t="s">
        <v>1901</v>
      </c>
      <c r="C46" s="850" t="s">
        <v>23</v>
      </c>
      <c r="D46" s="808">
        <f>D47</f>
        <v>8937.1</v>
      </c>
      <c r="E46" s="808">
        <f>E47</f>
        <v>8931.1</v>
      </c>
      <c r="F46" s="808">
        <f t="shared" si="2"/>
        <v>99.932864128184761</v>
      </c>
      <c r="G46" s="942"/>
      <c r="H46" s="808">
        <f>H47</f>
        <v>8931.1</v>
      </c>
      <c r="I46" s="808">
        <f t="shared" si="1"/>
        <v>99.932864128184761</v>
      </c>
      <c r="J46" s="940"/>
    </row>
    <row r="47" spans="1:14" ht="285.75" customHeight="1" x14ac:dyDescent="0.25">
      <c r="A47" s="2644" t="s">
        <v>15</v>
      </c>
      <c r="B47" s="2536" t="s">
        <v>633</v>
      </c>
      <c r="C47" s="2540" t="s">
        <v>23</v>
      </c>
      <c r="D47" s="2296">
        <v>8937.1</v>
      </c>
      <c r="E47" s="2296">
        <v>8931.1</v>
      </c>
      <c r="F47" s="2296">
        <f t="shared" si="2"/>
        <v>99.932864128184761</v>
      </c>
      <c r="G47" s="2538" t="s">
        <v>2746</v>
      </c>
      <c r="H47" s="2296">
        <f>E47</f>
        <v>8931.1</v>
      </c>
      <c r="I47" s="2296">
        <f>H47/D47*100</f>
        <v>99.932864128184761</v>
      </c>
      <c r="J47" s="2515"/>
    </row>
    <row r="48" spans="1:14" ht="94.5" customHeight="1" x14ac:dyDescent="0.25">
      <c r="A48" s="2645"/>
      <c r="B48" s="2537"/>
      <c r="C48" s="2541"/>
      <c r="D48" s="2298"/>
      <c r="E48" s="2298"/>
      <c r="F48" s="2298"/>
      <c r="G48" s="2539"/>
      <c r="H48" s="2298"/>
      <c r="I48" s="2298"/>
      <c r="J48" s="2517"/>
    </row>
    <row r="49" spans="1:10" ht="159.75" customHeight="1" x14ac:dyDescent="0.25">
      <c r="A49" s="1798"/>
      <c r="B49" s="1788" t="s">
        <v>2754</v>
      </c>
      <c r="C49" s="1789"/>
      <c r="D49" s="1799"/>
      <c r="E49" s="1799"/>
      <c r="F49" s="1799"/>
      <c r="G49" s="1789" t="s">
        <v>2745</v>
      </c>
      <c r="H49" s="1799"/>
      <c r="I49" s="1799"/>
      <c r="J49" s="1797"/>
    </row>
    <row r="50" spans="1:10" ht="89.25" customHeight="1" x14ac:dyDescent="0.25">
      <c r="A50" s="807" t="s">
        <v>16</v>
      </c>
      <c r="B50" s="451" t="s">
        <v>1902</v>
      </c>
      <c r="C50" s="850" t="s">
        <v>23</v>
      </c>
      <c r="D50" s="808">
        <f>D51+D52+D53</f>
        <v>21480.400000000001</v>
      </c>
      <c r="E50" s="808">
        <f>E51+E52+E53</f>
        <v>21470.2</v>
      </c>
      <c r="F50" s="808">
        <f>E50/D50*100</f>
        <v>99.952514850747647</v>
      </c>
      <c r="G50" s="942"/>
      <c r="H50" s="808">
        <f>H51+H52+H53</f>
        <v>21470.2</v>
      </c>
      <c r="I50" s="808">
        <f>H50/D50*100</f>
        <v>99.952514850747647</v>
      </c>
      <c r="J50" s="940"/>
    </row>
    <row r="51" spans="1:10" ht="115.5" customHeight="1" x14ac:dyDescent="0.25">
      <c r="A51" s="805" t="s">
        <v>20</v>
      </c>
      <c r="B51" s="430" t="s">
        <v>634</v>
      </c>
      <c r="C51" s="851" t="s">
        <v>23</v>
      </c>
      <c r="D51" s="502">
        <v>461</v>
      </c>
      <c r="E51" s="502">
        <v>450.9</v>
      </c>
      <c r="F51" s="502">
        <f>E51/D51*100</f>
        <v>97.809110629067249</v>
      </c>
      <c r="G51" s="943" t="s">
        <v>2400</v>
      </c>
      <c r="H51" s="502">
        <f>E51</f>
        <v>450.9</v>
      </c>
      <c r="I51" s="502">
        <f>H51/D51*100</f>
        <v>97.809110629067249</v>
      </c>
      <c r="J51" s="858"/>
    </row>
    <row r="52" spans="1:10" ht="162.75" customHeight="1" x14ac:dyDescent="0.25">
      <c r="A52" s="805" t="s">
        <v>298</v>
      </c>
      <c r="B52" s="430" t="s">
        <v>635</v>
      </c>
      <c r="C52" s="851" t="s">
        <v>23</v>
      </c>
      <c r="D52" s="502">
        <v>0</v>
      </c>
      <c r="E52" s="502">
        <v>0</v>
      </c>
      <c r="F52" s="502">
        <v>0</v>
      </c>
      <c r="G52" s="943"/>
      <c r="H52" s="502">
        <v>0</v>
      </c>
      <c r="I52" s="502">
        <v>0</v>
      </c>
      <c r="J52" s="852" t="s">
        <v>698</v>
      </c>
    </row>
    <row r="53" spans="1:10" ht="254.25" customHeight="1" x14ac:dyDescent="0.25">
      <c r="A53" s="1780" t="s">
        <v>476</v>
      </c>
      <c r="B53" s="1771" t="s">
        <v>636</v>
      </c>
      <c r="C53" s="1790" t="s">
        <v>23</v>
      </c>
      <c r="D53" s="1778">
        <v>21019.4</v>
      </c>
      <c r="E53" s="1778">
        <v>21019.3</v>
      </c>
      <c r="F53" s="1778">
        <f>E53/D53*100</f>
        <v>99.99952424902709</v>
      </c>
      <c r="G53" s="1781" t="s">
        <v>2749</v>
      </c>
      <c r="H53" s="1778">
        <f>E53</f>
        <v>21019.3</v>
      </c>
      <c r="I53" s="1778">
        <f>H53/D53*100</f>
        <v>99.99952424902709</v>
      </c>
      <c r="J53" s="1781"/>
    </row>
    <row r="54" spans="1:10" ht="108.75" customHeight="1" x14ac:dyDescent="0.25">
      <c r="A54" s="1782"/>
      <c r="B54" s="1783" t="s">
        <v>2747</v>
      </c>
      <c r="C54" s="1784"/>
      <c r="D54" s="1779"/>
      <c r="E54" s="1779"/>
      <c r="F54" s="1779"/>
      <c r="G54" s="1800" t="s">
        <v>2748</v>
      </c>
      <c r="H54" s="1779"/>
      <c r="I54" s="1779"/>
      <c r="J54" s="1800"/>
    </row>
    <row r="55" spans="1:10" ht="102.75" customHeight="1" x14ac:dyDescent="0.25">
      <c r="A55" s="807" t="s">
        <v>143</v>
      </c>
      <c r="B55" s="451" t="s">
        <v>637</v>
      </c>
      <c r="C55" s="850" t="s">
        <v>23</v>
      </c>
      <c r="D55" s="435">
        <f>D56</f>
        <v>0</v>
      </c>
      <c r="E55" s="435">
        <f>E56</f>
        <v>0</v>
      </c>
      <c r="F55" s="944">
        <v>0</v>
      </c>
      <c r="G55" s="436"/>
      <c r="H55" s="435">
        <f>H56</f>
        <v>0</v>
      </c>
      <c r="I55" s="944">
        <v>0</v>
      </c>
      <c r="J55" s="945"/>
    </row>
    <row r="56" spans="1:10" ht="105" customHeight="1" x14ac:dyDescent="0.25">
      <c r="A56" s="805" t="s">
        <v>335</v>
      </c>
      <c r="B56" s="430" t="s">
        <v>638</v>
      </c>
      <c r="C56" s="851" t="s">
        <v>23</v>
      </c>
      <c r="D56" s="405">
        <v>0</v>
      </c>
      <c r="E56" s="405">
        <v>0</v>
      </c>
      <c r="F56" s="474">
        <v>0</v>
      </c>
      <c r="G56" s="853" t="s">
        <v>2401</v>
      </c>
      <c r="H56" s="405">
        <v>0</v>
      </c>
      <c r="I56" s="474">
        <v>0</v>
      </c>
      <c r="J56" s="946"/>
    </row>
    <row r="57" spans="1:10" ht="98.25" customHeight="1" x14ac:dyDescent="0.25">
      <c r="A57" s="807" t="s">
        <v>156</v>
      </c>
      <c r="B57" s="451" t="s">
        <v>639</v>
      </c>
      <c r="C57" s="850" t="s">
        <v>23</v>
      </c>
      <c r="D57" s="944">
        <f>D58</f>
        <v>0</v>
      </c>
      <c r="E57" s="944">
        <f>E58</f>
        <v>0</v>
      </c>
      <c r="F57" s="944">
        <v>0</v>
      </c>
      <c r="G57" s="437"/>
      <c r="H57" s="944">
        <f>H58</f>
        <v>0</v>
      </c>
      <c r="I57" s="944">
        <v>0</v>
      </c>
      <c r="J57" s="940"/>
    </row>
    <row r="58" spans="1:10" ht="162" customHeight="1" x14ac:dyDescent="0.25">
      <c r="A58" s="805" t="s">
        <v>374</v>
      </c>
      <c r="B58" s="430" t="s">
        <v>1903</v>
      </c>
      <c r="C58" s="851" t="s">
        <v>23</v>
      </c>
      <c r="D58" s="474">
        <v>0</v>
      </c>
      <c r="E58" s="474">
        <v>0</v>
      </c>
      <c r="F58" s="474">
        <v>0</v>
      </c>
      <c r="G58" s="853" t="s">
        <v>2402</v>
      </c>
      <c r="H58" s="474">
        <v>0</v>
      </c>
      <c r="I58" s="474">
        <v>0</v>
      </c>
      <c r="J58" s="852"/>
    </row>
    <row r="59" spans="1:10" ht="201" customHeight="1" x14ac:dyDescent="0.25">
      <c r="A59" s="1780" t="s">
        <v>376</v>
      </c>
      <c r="B59" s="1771" t="s">
        <v>2752</v>
      </c>
      <c r="C59" s="1790" t="s">
        <v>23</v>
      </c>
      <c r="D59" s="474">
        <v>0</v>
      </c>
      <c r="E59" s="474">
        <v>0</v>
      </c>
      <c r="F59" s="474">
        <v>0</v>
      </c>
      <c r="G59" s="1772" t="s">
        <v>2751</v>
      </c>
      <c r="H59" s="474">
        <v>0</v>
      </c>
      <c r="I59" s="474">
        <v>0</v>
      </c>
      <c r="J59" s="1781"/>
    </row>
    <row r="60" spans="1:10" ht="60.75" customHeight="1" x14ac:dyDescent="0.25">
      <c r="A60" s="1780"/>
      <c r="B60" s="1771" t="s">
        <v>2753</v>
      </c>
      <c r="C60" s="1790"/>
      <c r="D60" s="474"/>
      <c r="E60" s="474"/>
      <c r="F60" s="474"/>
      <c r="G60" s="1772" t="s">
        <v>2750</v>
      </c>
      <c r="H60" s="474"/>
      <c r="I60" s="474"/>
      <c r="J60" s="1781"/>
    </row>
    <row r="61" spans="1:10" ht="27" customHeight="1" x14ac:dyDescent="0.25">
      <c r="A61" s="2646" t="s">
        <v>162</v>
      </c>
      <c r="B61" s="1900" t="s">
        <v>640</v>
      </c>
      <c r="C61" s="850" t="s">
        <v>18</v>
      </c>
      <c r="D61" s="808">
        <f>D62+D63</f>
        <v>0</v>
      </c>
      <c r="E61" s="808">
        <f>E62+E63</f>
        <v>0</v>
      </c>
      <c r="F61" s="808">
        <v>0</v>
      </c>
      <c r="G61" s="947"/>
      <c r="H61" s="808">
        <f>H62+H63</f>
        <v>0</v>
      </c>
      <c r="I61" s="808">
        <v>0</v>
      </c>
      <c r="J61" s="940"/>
    </row>
    <row r="62" spans="1:10" ht="78.75" customHeight="1" x14ac:dyDescent="0.25">
      <c r="A62" s="2646"/>
      <c r="B62" s="1900"/>
      <c r="C62" s="850" t="s">
        <v>19</v>
      </c>
      <c r="D62" s="808">
        <f>D65</f>
        <v>0</v>
      </c>
      <c r="E62" s="808">
        <f>E65</f>
        <v>0</v>
      </c>
      <c r="F62" s="808">
        <v>0</v>
      </c>
      <c r="G62" s="947"/>
      <c r="H62" s="808">
        <f>H65</f>
        <v>0</v>
      </c>
      <c r="I62" s="808">
        <v>0</v>
      </c>
      <c r="J62" s="940"/>
    </row>
    <row r="63" spans="1:10" ht="105" customHeight="1" x14ac:dyDescent="0.25">
      <c r="A63" s="2646"/>
      <c r="B63" s="1900"/>
      <c r="C63" s="850" t="s">
        <v>23</v>
      </c>
      <c r="D63" s="808">
        <f>D66</f>
        <v>0</v>
      </c>
      <c r="E63" s="808">
        <f>E66</f>
        <v>0</v>
      </c>
      <c r="F63" s="808">
        <v>0</v>
      </c>
      <c r="G63" s="947"/>
      <c r="H63" s="808">
        <f>H66</f>
        <v>0</v>
      </c>
      <c r="I63" s="808">
        <v>0</v>
      </c>
      <c r="J63" s="940"/>
    </row>
    <row r="64" spans="1:10" ht="24" customHeight="1" x14ac:dyDescent="0.25">
      <c r="A64" s="2492" t="s">
        <v>505</v>
      </c>
      <c r="B64" s="1910" t="s">
        <v>641</v>
      </c>
      <c r="C64" s="1642" t="s">
        <v>18</v>
      </c>
      <c r="D64" s="1640">
        <f>D65+D66</f>
        <v>0</v>
      </c>
      <c r="E64" s="1640">
        <f>E65+E66</f>
        <v>0</v>
      </c>
      <c r="F64" s="1640">
        <v>0</v>
      </c>
      <c r="G64" s="1901" t="s">
        <v>1904</v>
      </c>
      <c r="H64" s="1640">
        <f>H65+H66</f>
        <v>0</v>
      </c>
      <c r="I64" s="1640">
        <v>0</v>
      </c>
      <c r="J64" s="1901"/>
    </row>
    <row r="65" spans="1:10" ht="86.25" customHeight="1" x14ac:dyDescent="0.25">
      <c r="A65" s="2492"/>
      <c r="B65" s="1910"/>
      <c r="C65" s="1642" t="s">
        <v>19</v>
      </c>
      <c r="D65" s="1640">
        <v>0</v>
      </c>
      <c r="E65" s="1640">
        <v>0</v>
      </c>
      <c r="F65" s="1640">
        <v>0</v>
      </c>
      <c r="G65" s="1901"/>
      <c r="H65" s="1640">
        <f>E65</f>
        <v>0</v>
      </c>
      <c r="I65" s="1640">
        <v>0</v>
      </c>
      <c r="J65" s="1901"/>
    </row>
    <row r="66" spans="1:10" ht="98.25" customHeight="1" x14ac:dyDescent="0.25">
      <c r="A66" s="2492"/>
      <c r="B66" s="1910"/>
      <c r="C66" s="1642" t="s">
        <v>23</v>
      </c>
      <c r="D66" s="1640">
        <v>0</v>
      </c>
      <c r="E66" s="1640">
        <v>0</v>
      </c>
      <c r="F66" s="1640">
        <v>0</v>
      </c>
      <c r="G66" s="1901"/>
      <c r="H66" s="1640">
        <f>E66</f>
        <v>0</v>
      </c>
      <c r="I66" s="1640">
        <v>0</v>
      </c>
      <c r="J66" s="1901"/>
    </row>
    <row r="67" spans="1:10" ht="23.25" customHeight="1" x14ac:dyDescent="0.25">
      <c r="A67" s="2646" t="s">
        <v>171</v>
      </c>
      <c r="B67" s="1900" t="s">
        <v>642</v>
      </c>
      <c r="C67" s="850" t="s">
        <v>18</v>
      </c>
      <c r="D67" s="808">
        <f>D68+D69+D70</f>
        <v>17560.600000000002</v>
      </c>
      <c r="E67" s="808">
        <f>E68+E69+E70</f>
        <v>17340.900000000001</v>
      </c>
      <c r="F67" s="808">
        <f t="shared" ref="F67:F100" si="3">E67/D67*100</f>
        <v>98.748903795997862</v>
      </c>
      <c r="G67" s="808"/>
      <c r="H67" s="808">
        <f>H68+H69+H70</f>
        <v>17340.900000000001</v>
      </c>
      <c r="I67" s="808">
        <f t="shared" ref="I67:I70" si="4">H67/D67*100</f>
        <v>98.748903795997862</v>
      </c>
      <c r="J67" s="940"/>
    </row>
    <row r="68" spans="1:10" ht="72" customHeight="1" x14ac:dyDescent="0.25">
      <c r="A68" s="2646"/>
      <c r="B68" s="1900"/>
      <c r="C68" s="850" t="s">
        <v>22</v>
      </c>
      <c r="D68" s="808">
        <f>D78+D82</f>
        <v>12849.2</v>
      </c>
      <c r="E68" s="808">
        <f>E78+E82</f>
        <v>12688.5</v>
      </c>
      <c r="F68" s="808">
        <f t="shared" si="3"/>
        <v>98.749338480216664</v>
      </c>
      <c r="G68" s="808"/>
      <c r="H68" s="808">
        <f>H78+H82</f>
        <v>12688.5</v>
      </c>
      <c r="I68" s="808">
        <f t="shared" si="4"/>
        <v>98.749338480216664</v>
      </c>
      <c r="J68" s="940"/>
    </row>
    <row r="69" spans="1:10" ht="88.5" customHeight="1" x14ac:dyDescent="0.25">
      <c r="A69" s="2646"/>
      <c r="B69" s="1900"/>
      <c r="C69" s="850" t="s">
        <v>19</v>
      </c>
      <c r="D69" s="808">
        <f>D72+D75+D79+D83+D87+D91</f>
        <v>4283.1000000000004</v>
      </c>
      <c r="E69" s="808">
        <f>E72+E75+E79+E83+E87+E91</f>
        <v>4229.5</v>
      </c>
      <c r="F69" s="808">
        <f t="shared" si="3"/>
        <v>98.748569961009537</v>
      </c>
      <c r="G69" s="808"/>
      <c r="H69" s="808">
        <f>E69</f>
        <v>4229.5</v>
      </c>
      <c r="I69" s="808">
        <f t="shared" si="4"/>
        <v>98.748569961009537</v>
      </c>
      <c r="J69" s="940"/>
    </row>
    <row r="70" spans="1:10" ht="107.25" customHeight="1" x14ac:dyDescent="0.25">
      <c r="A70" s="2646"/>
      <c r="B70" s="1900"/>
      <c r="C70" s="850" t="s">
        <v>23</v>
      </c>
      <c r="D70" s="808">
        <f>D73+D76+D80+D84+D88+D92</f>
        <v>428.3</v>
      </c>
      <c r="E70" s="808">
        <f>E73+E76+E80+E84+E88+E92</f>
        <v>422.9</v>
      </c>
      <c r="F70" s="808">
        <f t="shared" si="3"/>
        <v>98.739201494279712</v>
      </c>
      <c r="G70" s="808"/>
      <c r="H70" s="808">
        <f>E70</f>
        <v>422.9</v>
      </c>
      <c r="I70" s="808">
        <f t="shared" si="4"/>
        <v>98.739201494279712</v>
      </c>
      <c r="J70" s="940"/>
    </row>
    <row r="71" spans="1:10" ht="28.5" customHeight="1" x14ac:dyDescent="0.25">
      <c r="A71" s="2492" t="s">
        <v>507</v>
      </c>
      <c r="B71" s="1910" t="s">
        <v>643</v>
      </c>
      <c r="C71" s="1642" t="s">
        <v>18</v>
      </c>
      <c r="D71" s="1640">
        <f>D72+D73</f>
        <v>0</v>
      </c>
      <c r="E71" s="1640">
        <f>E72+E73</f>
        <v>0</v>
      </c>
      <c r="F71" s="1640">
        <v>0</v>
      </c>
      <c r="G71" s="1901"/>
      <c r="H71" s="1640">
        <f>H72+H73</f>
        <v>0</v>
      </c>
      <c r="I71" s="1640">
        <v>0</v>
      </c>
      <c r="J71" s="1901" t="s">
        <v>698</v>
      </c>
    </row>
    <row r="72" spans="1:10" ht="78" customHeight="1" x14ac:dyDescent="0.25">
      <c r="A72" s="2492"/>
      <c r="B72" s="1910"/>
      <c r="C72" s="1642" t="s">
        <v>19</v>
      </c>
      <c r="D72" s="1640">
        <v>0</v>
      </c>
      <c r="E72" s="1640">
        <v>0</v>
      </c>
      <c r="F72" s="1640">
        <v>0</v>
      </c>
      <c r="G72" s="2527"/>
      <c r="H72" s="1640">
        <v>0</v>
      </c>
      <c r="I72" s="1640">
        <v>0</v>
      </c>
      <c r="J72" s="1901"/>
    </row>
    <row r="73" spans="1:10" ht="96.75" customHeight="1" x14ac:dyDescent="0.25">
      <c r="A73" s="2492"/>
      <c r="B73" s="1910"/>
      <c r="C73" s="1642" t="s">
        <v>23</v>
      </c>
      <c r="D73" s="1640">
        <v>0</v>
      </c>
      <c r="E73" s="1640">
        <v>0</v>
      </c>
      <c r="F73" s="1640">
        <v>0</v>
      </c>
      <c r="G73" s="2527"/>
      <c r="H73" s="1640">
        <v>0</v>
      </c>
      <c r="I73" s="1640">
        <v>0</v>
      </c>
      <c r="J73" s="1901"/>
    </row>
    <row r="74" spans="1:10" ht="21" customHeight="1" x14ac:dyDescent="0.25">
      <c r="A74" s="2492" t="s">
        <v>509</v>
      </c>
      <c r="B74" s="1910" t="s">
        <v>644</v>
      </c>
      <c r="C74" s="1642" t="s">
        <v>18</v>
      </c>
      <c r="D74" s="1640">
        <f>D75+D76</f>
        <v>0</v>
      </c>
      <c r="E74" s="1640">
        <f>E75+E76</f>
        <v>0</v>
      </c>
      <c r="F74" s="1640">
        <v>0</v>
      </c>
      <c r="G74" s="2655"/>
      <c r="H74" s="1640">
        <f>H75+H76</f>
        <v>0</v>
      </c>
      <c r="I74" s="1640">
        <v>0</v>
      </c>
      <c r="J74" s="1901" t="s">
        <v>698</v>
      </c>
    </row>
    <row r="75" spans="1:10" ht="83.25" customHeight="1" x14ac:dyDescent="0.25">
      <c r="A75" s="2492"/>
      <c r="B75" s="1910"/>
      <c r="C75" s="1642" t="s">
        <v>19</v>
      </c>
      <c r="D75" s="1640">
        <v>0</v>
      </c>
      <c r="E75" s="1640">
        <v>0</v>
      </c>
      <c r="F75" s="1640">
        <v>0</v>
      </c>
      <c r="G75" s="2655"/>
      <c r="H75" s="1640">
        <v>0</v>
      </c>
      <c r="I75" s="1640">
        <v>0</v>
      </c>
      <c r="J75" s="1901"/>
    </row>
    <row r="76" spans="1:10" ht="102.75" customHeight="1" x14ac:dyDescent="0.25">
      <c r="A76" s="2492"/>
      <c r="B76" s="1910"/>
      <c r="C76" s="1642" t="s">
        <v>23</v>
      </c>
      <c r="D76" s="1640">
        <v>0</v>
      </c>
      <c r="E76" s="1640">
        <v>0</v>
      </c>
      <c r="F76" s="1640">
        <v>0</v>
      </c>
      <c r="G76" s="2655"/>
      <c r="H76" s="1640">
        <v>0</v>
      </c>
      <c r="I76" s="1640">
        <v>0</v>
      </c>
      <c r="J76" s="1901"/>
    </row>
    <row r="77" spans="1:10" ht="25.5" customHeight="1" x14ac:dyDescent="0.25">
      <c r="A77" s="2492" t="s">
        <v>511</v>
      </c>
      <c r="B77" s="1910" t="s">
        <v>646</v>
      </c>
      <c r="C77" s="1642" t="s">
        <v>18</v>
      </c>
      <c r="D77" s="1640">
        <f>D78+D79+D80</f>
        <v>0</v>
      </c>
      <c r="E77" s="1640">
        <f>E78+E79+E80</f>
        <v>0</v>
      </c>
      <c r="F77" s="1640">
        <v>0</v>
      </c>
      <c r="G77" s="1901"/>
      <c r="H77" s="1640">
        <f>H78+H79+H80</f>
        <v>0</v>
      </c>
      <c r="I77" s="1640">
        <v>0</v>
      </c>
      <c r="J77" s="1901" t="s">
        <v>698</v>
      </c>
    </row>
    <row r="78" spans="1:10" ht="61.5" customHeight="1" x14ac:dyDescent="0.25">
      <c r="A78" s="2492"/>
      <c r="B78" s="1910"/>
      <c r="C78" s="1642" t="s">
        <v>22</v>
      </c>
      <c r="D78" s="1640">
        <v>0</v>
      </c>
      <c r="E78" s="1640">
        <v>0</v>
      </c>
      <c r="F78" s="1640">
        <v>0</v>
      </c>
      <c r="G78" s="2527"/>
      <c r="H78" s="1640">
        <v>0</v>
      </c>
      <c r="I78" s="1640">
        <v>0</v>
      </c>
      <c r="J78" s="2527"/>
    </row>
    <row r="79" spans="1:10" ht="82.5" customHeight="1" x14ac:dyDescent="0.25">
      <c r="A79" s="2492"/>
      <c r="B79" s="1910"/>
      <c r="C79" s="708" t="s">
        <v>19</v>
      </c>
      <c r="D79" s="1640">
        <v>0</v>
      </c>
      <c r="E79" s="1640">
        <v>0</v>
      </c>
      <c r="F79" s="1640">
        <v>0</v>
      </c>
      <c r="G79" s="2527"/>
      <c r="H79" s="1640">
        <v>0</v>
      </c>
      <c r="I79" s="1640">
        <v>0</v>
      </c>
      <c r="J79" s="2527"/>
    </row>
    <row r="80" spans="1:10" ht="99.75" customHeight="1" x14ac:dyDescent="0.25">
      <c r="A80" s="2492"/>
      <c r="B80" s="1910"/>
      <c r="C80" s="708" t="s">
        <v>23</v>
      </c>
      <c r="D80" s="1640">
        <v>0</v>
      </c>
      <c r="E80" s="1640">
        <v>0</v>
      </c>
      <c r="F80" s="1640">
        <v>0</v>
      </c>
      <c r="G80" s="2527"/>
      <c r="H80" s="1640">
        <v>0</v>
      </c>
      <c r="I80" s="1640">
        <v>0</v>
      </c>
      <c r="J80" s="2527"/>
    </row>
    <row r="81" spans="1:10" ht="23.25" customHeight="1" x14ac:dyDescent="0.25">
      <c r="A81" s="2492" t="s">
        <v>513</v>
      </c>
      <c r="B81" s="1910" t="s">
        <v>1054</v>
      </c>
      <c r="C81" s="851" t="s">
        <v>18</v>
      </c>
      <c r="D81" s="502">
        <f>D82+D83+D84</f>
        <v>17560.600000000002</v>
      </c>
      <c r="E81" s="502">
        <f>E82+E83+E84</f>
        <v>17340.900000000001</v>
      </c>
      <c r="F81" s="502">
        <f>E81/D81*100</f>
        <v>98.748903795997862</v>
      </c>
      <c r="G81" s="2538" t="s">
        <v>2403</v>
      </c>
      <c r="H81" s="502">
        <f>H82+H83+H84</f>
        <v>17340.900000000001</v>
      </c>
      <c r="I81" s="502">
        <f>H81/D81*100</f>
        <v>98.748903795997862</v>
      </c>
      <c r="J81" s="1901"/>
    </row>
    <row r="82" spans="1:10" ht="57.75" customHeight="1" x14ac:dyDescent="0.25">
      <c r="A82" s="2492"/>
      <c r="B82" s="1910"/>
      <c r="C82" s="851" t="s">
        <v>22</v>
      </c>
      <c r="D82" s="502">
        <v>12849.2</v>
      </c>
      <c r="E82" s="502">
        <v>12688.5</v>
      </c>
      <c r="F82" s="502">
        <f>E82/D82*100</f>
        <v>98.749338480216664</v>
      </c>
      <c r="G82" s="2656"/>
      <c r="H82" s="502">
        <f>E82</f>
        <v>12688.5</v>
      </c>
      <c r="I82" s="502">
        <f>H82/D82*100</f>
        <v>98.749338480216664</v>
      </c>
      <c r="J82" s="1901"/>
    </row>
    <row r="83" spans="1:10" ht="78" customHeight="1" x14ac:dyDescent="0.25">
      <c r="A83" s="2492"/>
      <c r="B83" s="1910"/>
      <c r="C83" s="851" t="s">
        <v>19</v>
      </c>
      <c r="D83" s="502">
        <v>4283.1000000000004</v>
      </c>
      <c r="E83" s="502">
        <v>4229.5</v>
      </c>
      <c r="F83" s="502">
        <f t="shared" ref="F83:F84" si="5">E83/D83*100</f>
        <v>98.748569961009537</v>
      </c>
      <c r="G83" s="2656"/>
      <c r="H83" s="502">
        <f>E83</f>
        <v>4229.5</v>
      </c>
      <c r="I83" s="502">
        <f t="shared" ref="I83:I84" si="6">H83/D83*100</f>
        <v>98.748569961009537</v>
      </c>
      <c r="J83" s="1901"/>
    </row>
    <row r="84" spans="1:10" ht="97.5" customHeight="1" x14ac:dyDescent="0.25">
      <c r="A84" s="2492"/>
      <c r="B84" s="1910"/>
      <c r="C84" s="851" t="s">
        <v>23</v>
      </c>
      <c r="D84" s="502">
        <v>428.3</v>
      </c>
      <c r="E84" s="502">
        <v>422.9</v>
      </c>
      <c r="F84" s="502">
        <f t="shared" si="5"/>
        <v>98.739201494279712</v>
      </c>
      <c r="G84" s="2539"/>
      <c r="H84" s="502">
        <f>E84</f>
        <v>422.9</v>
      </c>
      <c r="I84" s="502">
        <f t="shared" si="6"/>
        <v>98.739201494279712</v>
      </c>
      <c r="J84" s="1901"/>
    </row>
    <row r="85" spans="1:10" ht="21" customHeight="1" x14ac:dyDescent="0.25">
      <c r="A85" s="2534" t="s">
        <v>645</v>
      </c>
      <c r="B85" s="1910" t="s">
        <v>1055</v>
      </c>
      <c r="C85" s="851" t="s">
        <v>18</v>
      </c>
      <c r="D85" s="502">
        <f>D86+D87+D88</f>
        <v>0</v>
      </c>
      <c r="E85" s="502">
        <f>E86+E87+E88</f>
        <v>0</v>
      </c>
      <c r="F85" s="502">
        <v>0</v>
      </c>
      <c r="G85" s="1901"/>
      <c r="H85" s="502">
        <f>H86+H87+H88</f>
        <v>0</v>
      </c>
      <c r="I85" s="502">
        <v>0</v>
      </c>
      <c r="J85" s="1901" t="s">
        <v>698</v>
      </c>
    </row>
    <row r="86" spans="1:10" ht="60" customHeight="1" x14ac:dyDescent="0.25">
      <c r="A86" s="2657"/>
      <c r="B86" s="1910"/>
      <c r="C86" s="851" t="s">
        <v>22</v>
      </c>
      <c r="D86" s="502">
        <v>0</v>
      </c>
      <c r="E86" s="502">
        <v>0</v>
      </c>
      <c r="F86" s="502">
        <v>0</v>
      </c>
      <c r="G86" s="2527"/>
      <c r="H86" s="502">
        <v>0</v>
      </c>
      <c r="I86" s="502">
        <v>0</v>
      </c>
      <c r="J86" s="2527"/>
    </row>
    <row r="87" spans="1:10" ht="77.25" customHeight="1" x14ac:dyDescent="0.25">
      <c r="A87" s="2657"/>
      <c r="B87" s="1910"/>
      <c r="C87" s="708" t="s">
        <v>19</v>
      </c>
      <c r="D87" s="502">
        <v>0</v>
      </c>
      <c r="E87" s="502">
        <v>0</v>
      </c>
      <c r="F87" s="502">
        <v>0</v>
      </c>
      <c r="G87" s="2527"/>
      <c r="H87" s="502">
        <v>0</v>
      </c>
      <c r="I87" s="502">
        <v>0</v>
      </c>
      <c r="J87" s="2527"/>
    </row>
    <row r="88" spans="1:10" ht="94.5" customHeight="1" x14ac:dyDescent="0.25">
      <c r="A88" s="2535"/>
      <c r="B88" s="1910"/>
      <c r="C88" s="708" t="s">
        <v>23</v>
      </c>
      <c r="D88" s="502">
        <v>0</v>
      </c>
      <c r="E88" s="502">
        <v>0</v>
      </c>
      <c r="F88" s="502">
        <v>0</v>
      </c>
      <c r="G88" s="2527"/>
      <c r="H88" s="502">
        <v>0</v>
      </c>
      <c r="I88" s="502">
        <v>0</v>
      </c>
      <c r="J88" s="2527"/>
    </row>
    <row r="89" spans="1:10" ht="21" customHeight="1" x14ac:dyDescent="0.25">
      <c r="A89" s="2534" t="s">
        <v>647</v>
      </c>
      <c r="B89" s="1910" t="s">
        <v>1905</v>
      </c>
      <c r="C89" s="851" t="s">
        <v>18</v>
      </c>
      <c r="D89" s="502">
        <f>D90+D91+D92</f>
        <v>0</v>
      </c>
      <c r="E89" s="502">
        <f>E90+E91+E92</f>
        <v>0</v>
      </c>
      <c r="F89" s="502">
        <v>0</v>
      </c>
      <c r="G89" s="1901"/>
      <c r="H89" s="502">
        <f>H90+H91+H92</f>
        <v>0</v>
      </c>
      <c r="I89" s="502">
        <v>0</v>
      </c>
      <c r="J89" s="1901" t="s">
        <v>698</v>
      </c>
    </row>
    <row r="90" spans="1:10" ht="59.25" customHeight="1" x14ac:dyDescent="0.25">
      <c r="A90" s="2657"/>
      <c r="B90" s="1910"/>
      <c r="C90" s="851" t="s">
        <v>22</v>
      </c>
      <c r="D90" s="502">
        <v>0</v>
      </c>
      <c r="E90" s="502">
        <v>0</v>
      </c>
      <c r="F90" s="502">
        <v>0</v>
      </c>
      <c r="G90" s="2527"/>
      <c r="H90" s="502">
        <v>0</v>
      </c>
      <c r="I90" s="502">
        <v>0</v>
      </c>
      <c r="J90" s="2527"/>
    </row>
    <row r="91" spans="1:10" ht="81" customHeight="1" x14ac:dyDescent="0.25">
      <c r="A91" s="2657"/>
      <c r="B91" s="1910"/>
      <c r="C91" s="708" t="s">
        <v>19</v>
      </c>
      <c r="D91" s="502">
        <v>0</v>
      </c>
      <c r="E91" s="502">
        <v>0</v>
      </c>
      <c r="F91" s="502">
        <v>0</v>
      </c>
      <c r="G91" s="2527"/>
      <c r="H91" s="502">
        <v>0</v>
      </c>
      <c r="I91" s="502">
        <v>0</v>
      </c>
      <c r="J91" s="2527"/>
    </row>
    <row r="92" spans="1:10" ht="98.25" customHeight="1" x14ac:dyDescent="0.25">
      <c r="A92" s="2535"/>
      <c r="B92" s="1910"/>
      <c r="C92" s="708" t="s">
        <v>23</v>
      </c>
      <c r="D92" s="502">
        <v>0</v>
      </c>
      <c r="E92" s="502">
        <v>0</v>
      </c>
      <c r="F92" s="502">
        <v>0</v>
      </c>
      <c r="G92" s="2527"/>
      <c r="H92" s="502">
        <v>0</v>
      </c>
      <c r="I92" s="502">
        <v>0</v>
      </c>
      <c r="J92" s="2527"/>
    </row>
    <row r="93" spans="1:10" ht="19.5" customHeight="1" x14ac:dyDescent="0.25">
      <c r="A93" s="2646"/>
      <c r="B93" s="1844" t="s">
        <v>75</v>
      </c>
      <c r="C93" s="850" t="s">
        <v>18</v>
      </c>
      <c r="D93" s="808">
        <f>D94+D95+D96</f>
        <v>84775.6</v>
      </c>
      <c r="E93" s="808">
        <f>E94+E95+E96</f>
        <v>84520.799999999988</v>
      </c>
      <c r="F93" s="808">
        <f t="shared" si="3"/>
        <v>99.699441820523802</v>
      </c>
      <c r="G93" s="808"/>
      <c r="H93" s="808">
        <f>H94+H95+H96</f>
        <v>84520.799999999988</v>
      </c>
      <c r="I93" s="808">
        <f>H93/D93*100</f>
        <v>99.699441820523802</v>
      </c>
      <c r="J93" s="940"/>
    </row>
    <row r="94" spans="1:10" ht="60" customHeight="1" x14ac:dyDescent="0.25">
      <c r="A94" s="2646"/>
      <c r="B94" s="1844"/>
      <c r="C94" s="850" t="s">
        <v>22</v>
      </c>
      <c r="D94" s="808">
        <f>D68</f>
        <v>12849.2</v>
      </c>
      <c r="E94" s="808">
        <f>E68</f>
        <v>12688.5</v>
      </c>
      <c r="F94" s="808">
        <f t="shared" si="3"/>
        <v>98.749338480216664</v>
      </c>
      <c r="G94" s="808"/>
      <c r="H94" s="808">
        <f>H68</f>
        <v>12688.5</v>
      </c>
      <c r="I94" s="808">
        <f t="shared" ref="I94:I100" si="7">H94/D94*100</f>
        <v>98.749338480216664</v>
      </c>
      <c r="J94" s="940"/>
    </row>
    <row r="95" spans="1:10" ht="77.25" customHeight="1" x14ac:dyDescent="0.25">
      <c r="A95" s="2646"/>
      <c r="B95" s="1844"/>
      <c r="C95" s="850" t="s">
        <v>19</v>
      </c>
      <c r="D95" s="808">
        <f>D62+D69</f>
        <v>4283.1000000000004</v>
      </c>
      <c r="E95" s="808">
        <f>E62+E69</f>
        <v>4229.5</v>
      </c>
      <c r="F95" s="808">
        <f t="shared" si="3"/>
        <v>98.748569961009537</v>
      </c>
      <c r="G95" s="808"/>
      <c r="H95" s="808">
        <f>H62+H69</f>
        <v>4229.5</v>
      </c>
      <c r="I95" s="808">
        <f t="shared" si="7"/>
        <v>98.748569961009537</v>
      </c>
      <c r="J95" s="940"/>
    </row>
    <row r="96" spans="1:10" ht="98.25" customHeight="1" x14ac:dyDescent="0.25">
      <c r="A96" s="2646"/>
      <c r="B96" s="1844"/>
      <c r="C96" s="850" t="s">
        <v>23</v>
      </c>
      <c r="D96" s="808">
        <f>D40+D46+D50+D55+D57+D63+D70</f>
        <v>67643.3</v>
      </c>
      <c r="E96" s="808">
        <f>E40+E46+E50+E55+E57+E63+E70</f>
        <v>67602.799999999988</v>
      </c>
      <c r="F96" s="808">
        <f t="shared" si="3"/>
        <v>99.940127107932312</v>
      </c>
      <c r="G96" s="808"/>
      <c r="H96" s="808">
        <f>H40+H46+H50+H55+H57+H63+H70</f>
        <v>67602.799999999988</v>
      </c>
      <c r="I96" s="808">
        <f t="shared" si="7"/>
        <v>99.940127107932312</v>
      </c>
      <c r="J96" s="940"/>
    </row>
    <row r="97" spans="1:10" ht="18.75" customHeight="1" x14ac:dyDescent="0.25">
      <c r="A97" s="2658"/>
      <c r="B97" s="2659" t="s">
        <v>86</v>
      </c>
      <c r="C97" s="850" t="s">
        <v>18</v>
      </c>
      <c r="D97" s="808">
        <f>D98+D99+D100</f>
        <v>337230.6</v>
      </c>
      <c r="E97" s="808">
        <f>E98+E99+E100</f>
        <v>334388.69999999995</v>
      </c>
      <c r="F97" s="808">
        <f t="shared" si="3"/>
        <v>99.157282880023331</v>
      </c>
      <c r="G97" s="808"/>
      <c r="H97" s="808">
        <f>H98+H99+H100</f>
        <v>334388.69999999995</v>
      </c>
      <c r="I97" s="808">
        <f t="shared" si="7"/>
        <v>99.157282880023331</v>
      </c>
      <c r="J97" s="948"/>
    </row>
    <row r="98" spans="1:10" ht="59.25" customHeight="1" x14ac:dyDescent="0.25">
      <c r="A98" s="2658"/>
      <c r="B98" s="2659"/>
      <c r="C98" s="850" t="s">
        <v>22</v>
      </c>
      <c r="D98" s="808">
        <f>D94</f>
        <v>12849.2</v>
      </c>
      <c r="E98" s="808">
        <f>E94</f>
        <v>12688.5</v>
      </c>
      <c r="F98" s="808">
        <f t="shared" si="3"/>
        <v>98.749338480216664</v>
      </c>
      <c r="G98" s="808"/>
      <c r="H98" s="808">
        <f>H94</f>
        <v>12688.5</v>
      </c>
      <c r="I98" s="808">
        <f t="shared" si="7"/>
        <v>98.749338480216664</v>
      </c>
      <c r="J98" s="948"/>
    </row>
    <row r="99" spans="1:10" ht="78.75" customHeight="1" x14ac:dyDescent="0.25">
      <c r="A99" s="2658"/>
      <c r="B99" s="2659"/>
      <c r="C99" s="850" t="s">
        <v>19</v>
      </c>
      <c r="D99" s="808">
        <f>D37+D95</f>
        <v>17266.099999999999</v>
      </c>
      <c r="E99" s="808">
        <f>E37+E95</f>
        <v>17145.599999999999</v>
      </c>
      <c r="F99" s="808">
        <f t="shared" si="3"/>
        <v>99.302100648090757</v>
      </c>
      <c r="G99" s="808"/>
      <c r="H99" s="808">
        <f>H37+H95</f>
        <v>17145.599999999999</v>
      </c>
      <c r="I99" s="808">
        <f t="shared" si="7"/>
        <v>99.302100648090757</v>
      </c>
      <c r="J99" s="948"/>
    </row>
    <row r="100" spans="1:10" ht="95.25" customHeight="1" x14ac:dyDescent="0.25">
      <c r="A100" s="2658"/>
      <c r="B100" s="2659"/>
      <c r="C100" s="850" t="s">
        <v>23</v>
      </c>
      <c r="D100" s="808">
        <f>D38+D96</f>
        <v>307115.3</v>
      </c>
      <c r="E100" s="808">
        <f>E38+E96</f>
        <v>304554.59999999998</v>
      </c>
      <c r="F100" s="808">
        <f t="shared" si="3"/>
        <v>99.166208912418227</v>
      </c>
      <c r="G100" s="808"/>
      <c r="H100" s="808">
        <f>H38+H96</f>
        <v>304554.59999999998</v>
      </c>
      <c r="I100" s="808">
        <f t="shared" si="7"/>
        <v>99.166208912418227</v>
      </c>
      <c r="J100" s="948"/>
    </row>
  </sheetData>
  <mergeCells count="87">
    <mergeCell ref="A97:A100"/>
    <mergeCell ref="B97:B100"/>
    <mergeCell ref="A89:A92"/>
    <mergeCell ref="B89:B92"/>
    <mergeCell ref="G89:G92"/>
    <mergeCell ref="J89:J92"/>
    <mergeCell ref="A93:A96"/>
    <mergeCell ref="B93:B96"/>
    <mergeCell ref="A81:A84"/>
    <mergeCell ref="B81:B84"/>
    <mergeCell ref="G81:G84"/>
    <mergeCell ref="J81:J84"/>
    <mergeCell ref="A85:A88"/>
    <mergeCell ref="B85:B88"/>
    <mergeCell ref="G85:G88"/>
    <mergeCell ref="J85:J88"/>
    <mergeCell ref="A74:A76"/>
    <mergeCell ref="B74:B76"/>
    <mergeCell ref="G74:G76"/>
    <mergeCell ref="J74:J76"/>
    <mergeCell ref="A77:A80"/>
    <mergeCell ref="B77:B80"/>
    <mergeCell ref="G77:G80"/>
    <mergeCell ref="J77:J80"/>
    <mergeCell ref="A36:A38"/>
    <mergeCell ref="B36:B38"/>
    <mergeCell ref="A39:J39"/>
    <mergeCell ref="J71:J73"/>
    <mergeCell ref="J64:J66"/>
    <mergeCell ref="A61:A63"/>
    <mergeCell ref="B61:B63"/>
    <mergeCell ref="A64:A66"/>
    <mergeCell ref="B64:B66"/>
    <mergeCell ref="G64:G66"/>
    <mergeCell ref="A67:A70"/>
    <mergeCell ref="B67:B70"/>
    <mergeCell ref="A71:A73"/>
    <mergeCell ref="B71:B73"/>
    <mergeCell ref="G71:G73"/>
    <mergeCell ref="F47:F48"/>
    <mergeCell ref="A30:A32"/>
    <mergeCell ref="B30:B32"/>
    <mergeCell ref="G30:G32"/>
    <mergeCell ref="J30:J32"/>
    <mergeCell ref="A33:A35"/>
    <mergeCell ref="B33:B35"/>
    <mergeCell ref="G33:G35"/>
    <mergeCell ref="J33:J35"/>
    <mergeCell ref="A24:A26"/>
    <mergeCell ref="B24:B26"/>
    <mergeCell ref="G24:G26"/>
    <mergeCell ref="J24:J26"/>
    <mergeCell ref="A27:A29"/>
    <mergeCell ref="B27:B29"/>
    <mergeCell ref="A16:A18"/>
    <mergeCell ref="B16:B18"/>
    <mergeCell ref="G16:G18"/>
    <mergeCell ref="J16:J18"/>
    <mergeCell ref="A19:A21"/>
    <mergeCell ref="B19:B21"/>
    <mergeCell ref="G19:G21"/>
    <mergeCell ref="J19:J21"/>
    <mergeCell ref="A2:J2"/>
    <mergeCell ref="A3:J3"/>
    <mergeCell ref="A4:J4"/>
    <mergeCell ref="A8:J8"/>
    <mergeCell ref="A13:A15"/>
    <mergeCell ref="B13:B15"/>
    <mergeCell ref="B11:B12"/>
    <mergeCell ref="A11:A12"/>
    <mergeCell ref="C11:C12"/>
    <mergeCell ref="D11:D12"/>
    <mergeCell ref="E11:E12"/>
    <mergeCell ref="F11:F12"/>
    <mergeCell ref="G11:G12"/>
    <mergeCell ref="H11:H12"/>
    <mergeCell ref="I11:I12"/>
    <mergeCell ref="J11:J12"/>
    <mergeCell ref="H47:H48"/>
    <mergeCell ref="I47:I48"/>
    <mergeCell ref="J47:J48"/>
    <mergeCell ref="G47:G48"/>
    <mergeCell ref="A47:A48"/>
    <mergeCell ref="B47:B48"/>
    <mergeCell ref="C47:C48"/>
    <mergeCell ref="D47:D48"/>
    <mergeCell ref="E47:E48"/>
  </mergeCells>
  <pageMargins left="0.78740157480314965" right="0.39370078740157483" top="0.78740157480314965" bottom="0.78740157480314965" header="0.39370078740157483" footer="0.39370078740157483"/>
  <pageSetup paperSize="9" scale="62" firstPageNumber="234" orientation="landscape" useFirstPageNumber="1" r:id="rId1"/>
  <headerFooter>
    <oddFooter>&amp;R&amp;"Times New Roman,обычный"&amp;14&amp;P</oddFooter>
  </headerFooter>
  <rowBreaks count="3" manualBreakCount="3">
    <brk id="12" max="16383" man="1"/>
    <brk id="70" max="16383" man="1"/>
    <brk id="8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K31"/>
  <sheetViews>
    <sheetView topLeftCell="C1" zoomScale="70" zoomScaleNormal="70" workbookViewId="0">
      <selection activeCell="P27" sqref="P27"/>
    </sheetView>
  </sheetViews>
  <sheetFormatPr defaultRowHeight="15" x14ac:dyDescent="0.25"/>
  <cols>
    <col min="1" max="1" width="5.7109375" style="296" customWidth="1"/>
    <col min="2" max="2" width="77.7109375" style="296" customWidth="1"/>
    <col min="3" max="3" width="11.7109375" style="296" customWidth="1"/>
    <col min="4" max="6" width="15.7109375" style="296" customWidth="1"/>
    <col min="7" max="7" width="73.7109375" style="296" customWidth="1"/>
    <col min="8" max="8" width="9.140625" style="296"/>
    <col min="9" max="9" width="12.140625" style="296" bestFit="1" customWidth="1"/>
    <col min="10" max="10" width="12.28515625" style="296" customWidth="1"/>
    <col min="11" max="251" width="9.140625" style="296"/>
    <col min="252" max="252" width="7.7109375" style="296" customWidth="1"/>
    <col min="253" max="253" width="37.7109375" style="296" customWidth="1"/>
    <col min="254" max="254" width="15.7109375" style="296" customWidth="1"/>
    <col min="255" max="255" width="11.7109375" style="296" customWidth="1"/>
    <col min="256" max="258" width="15.7109375" style="296" customWidth="1"/>
    <col min="259" max="259" width="30.7109375" style="296" customWidth="1"/>
    <col min="260" max="260" width="13.7109375" style="296" customWidth="1"/>
    <col min="261" max="261" width="21.7109375" style="296" customWidth="1"/>
    <col min="262" max="263" width="15.7109375" style="296" customWidth="1"/>
    <col min="264" max="264" width="9.140625" style="296"/>
    <col min="265" max="265" width="12.140625" style="296" bestFit="1" customWidth="1"/>
    <col min="266" max="266" width="12.28515625" style="296" customWidth="1"/>
    <col min="267" max="507" width="9.140625" style="296"/>
    <col min="508" max="508" width="7.7109375" style="296" customWidth="1"/>
    <col min="509" max="509" width="37.7109375" style="296" customWidth="1"/>
    <col min="510" max="510" width="15.7109375" style="296" customWidth="1"/>
    <col min="511" max="511" width="11.7109375" style="296" customWidth="1"/>
    <col min="512" max="514" width="15.7109375" style="296" customWidth="1"/>
    <col min="515" max="515" width="30.7109375" style="296" customWidth="1"/>
    <col min="516" max="516" width="13.7109375" style="296" customWidth="1"/>
    <col min="517" max="517" width="21.7109375" style="296" customWidth="1"/>
    <col min="518" max="519" width="15.7109375" style="296" customWidth="1"/>
    <col min="520" max="520" width="9.140625" style="296"/>
    <col min="521" max="521" width="12.140625" style="296" bestFit="1" customWidth="1"/>
    <col min="522" max="522" width="12.28515625" style="296" customWidth="1"/>
    <col min="523" max="763" width="9.140625" style="296"/>
    <col min="764" max="764" width="7.7109375" style="296" customWidth="1"/>
    <col min="765" max="765" width="37.7109375" style="296" customWidth="1"/>
    <col min="766" max="766" width="15.7109375" style="296" customWidth="1"/>
    <col min="767" max="767" width="11.7109375" style="296" customWidth="1"/>
    <col min="768" max="770" width="15.7109375" style="296" customWidth="1"/>
    <col min="771" max="771" width="30.7109375" style="296" customWidth="1"/>
    <col min="772" max="772" width="13.7109375" style="296" customWidth="1"/>
    <col min="773" max="773" width="21.7109375" style="296" customWidth="1"/>
    <col min="774" max="775" width="15.7109375" style="296" customWidth="1"/>
    <col min="776" max="776" width="9.140625" style="296"/>
    <col min="777" max="777" width="12.140625" style="296" bestFit="1" customWidth="1"/>
    <col min="778" max="778" width="12.28515625" style="296" customWidth="1"/>
    <col min="779" max="1019" width="9.140625" style="296"/>
    <col min="1020" max="1020" width="7.7109375" style="296" customWidth="1"/>
    <col min="1021" max="1021" width="37.7109375" style="296" customWidth="1"/>
    <col min="1022" max="1022" width="15.7109375" style="296" customWidth="1"/>
    <col min="1023" max="1023" width="11.7109375" style="296" customWidth="1"/>
    <col min="1024" max="1026" width="15.7109375" style="296" customWidth="1"/>
    <col min="1027" max="1027" width="30.7109375" style="296" customWidth="1"/>
    <col min="1028" max="1028" width="13.7109375" style="296" customWidth="1"/>
    <col min="1029" max="1029" width="21.7109375" style="296" customWidth="1"/>
    <col min="1030" max="1031" width="15.7109375" style="296" customWidth="1"/>
    <col min="1032" max="1032" width="9.140625" style="296"/>
    <col min="1033" max="1033" width="12.140625" style="296" bestFit="1" customWidth="1"/>
    <col min="1034" max="1034" width="12.28515625" style="296" customWidth="1"/>
    <col min="1035" max="1275" width="9.140625" style="296"/>
    <col min="1276" max="1276" width="7.7109375" style="296" customWidth="1"/>
    <col min="1277" max="1277" width="37.7109375" style="296" customWidth="1"/>
    <col min="1278" max="1278" width="15.7109375" style="296" customWidth="1"/>
    <col min="1279" max="1279" width="11.7109375" style="296" customWidth="1"/>
    <col min="1280" max="1282" width="15.7109375" style="296" customWidth="1"/>
    <col min="1283" max="1283" width="30.7109375" style="296" customWidth="1"/>
    <col min="1284" max="1284" width="13.7109375" style="296" customWidth="1"/>
    <col min="1285" max="1285" width="21.7109375" style="296" customWidth="1"/>
    <col min="1286" max="1287" width="15.7109375" style="296" customWidth="1"/>
    <col min="1288" max="1288" width="9.140625" style="296"/>
    <col min="1289" max="1289" width="12.140625" style="296" bestFit="1" customWidth="1"/>
    <col min="1290" max="1290" width="12.28515625" style="296" customWidth="1"/>
    <col min="1291" max="1531" width="9.140625" style="296"/>
    <col min="1532" max="1532" width="7.7109375" style="296" customWidth="1"/>
    <col min="1533" max="1533" width="37.7109375" style="296" customWidth="1"/>
    <col min="1534" max="1534" width="15.7109375" style="296" customWidth="1"/>
    <col min="1535" max="1535" width="11.7109375" style="296" customWidth="1"/>
    <col min="1536" max="1538" width="15.7109375" style="296" customWidth="1"/>
    <col min="1539" max="1539" width="30.7109375" style="296" customWidth="1"/>
    <col min="1540" max="1540" width="13.7109375" style="296" customWidth="1"/>
    <col min="1541" max="1541" width="21.7109375" style="296" customWidth="1"/>
    <col min="1542" max="1543" width="15.7109375" style="296" customWidth="1"/>
    <col min="1544" max="1544" width="9.140625" style="296"/>
    <col min="1545" max="1545" width="12.140625" style="296" bestFit="1" customWidth="1"/>
    <col min="1546" max="1546" width="12.28515625" style="296" customWidth="1"/>
    <col min="1547" max="1787" width="9.140625" style="296"/>
    <col min="1788" max="1788" width="7.7109375" style="296" customWidth="1"/>
    <col min="1789" max="1789" width="37.7109375" style="296" customWidth="1"/>
    <col min="1790" max="1790" width="15.7109375" style="296" customWidth="1"/>
    <col min="1791" max="1791" width="11.7109375" style="296" customWidth="1"/>
    <col min="1792" max="1794" width="15.7109375" style="296" customWidth="1"/>
    <col min="1795" max="1795" width="30.7109375" style="296" customWidth="1"/>
    <col min="1796" max="1796" width="13.7109375" style="296" customWidth="1"/>
    <col min="1797" max="1797" width="21.7109375" style="296" customWidth="1"/>
    <col min="1798" max="1799" width="15.7109375" style="296" customWidth="1"/>
    <col min="1800" max="1800" width="9.140625" style="296"/>
    <col min="1801" max="1801" width="12.140625" style="296" bestFit="1" customWidth="1"/>
    <col min="1802" max="1802" width="12.28515625" style="296" customWidth="1"/>
    <col min="1803" max="2043" width="9.140625" style="296"/>
    <col min="2044" max="2044" width="7.7109375" style="296" customWidth="1"/>
    <col min="2045" max="2045" width="37.7109375" style="296" customWidth="1"/>
    <col min="2046" max="2046" width="15.7109375" style="296" customWidth="1"/>
    <col min="2047" max="2047" width="11.7109375" style="296" customWidth="1"/>
    <col min="2048" max="2050" width="15.7109375" style="296" customWidth="1"/>
    <col min="2051" max="2051" width="30.7109375" style="296" customWidth="1"/>
    <col min="2052" max="2052" width="13.7109375" style="296" customWidth="1"/>
    <col min="2053" max="2053" width="21.7109375" style="296" customWidth="1"/>
    <col min="2054" max="2055" width="15.7109375" style="296" customWidth="1"/>
    <col min="2056" max="2056" width="9.140625" style="296"/>
    <col min="2057" max="2057" width="12.140625" style="296" bestFit="1" customWidth="1"/>
    <col min="2058" max="2058" width="12.28515625" style="296" customWidth="1"/>
    <col min="2059" max="2299" width="9.140625" style="296"/>
    <col min="2300" max="2300" width="7.7109375" style="296" customWidth="1"/>
    <col min="2301" max="2301" width="37.7109375" style="296" customWidth="1"/>
    <col min="2302" max="2302" width="15.7109375" style="296" customWidth="1"/>
    <col min="2303" max="2303" width="11.7109375" style="296" customWidth="1"/>
    <col min="2304" max="2306" width="15.7109375" style="296" customWidth="1"/>
    <col min="2307" max="2307" width="30.7109375" style="296" customWidth="1"/>
    <col min="2308" max="2308" width="13.7109375" style="296" customWidth="1"/>
    <col min="2309" max="2309" width="21.7109375" style="296" customWidth="1"/>
    <col min="2310" max="2311" width="15.7109375" style="296" customWidth="1"/>
    <col min="2312" max="2312" width="9.140625" style="296"/>
    <col min="2313" max="2313" width="12.140625" style="296" bestFit="1" customWidth="1"/>
    <col min="2314" max="2314" width="12.28515625" style="296" customWidth="1"/>
    <col min="2315" max="2555" width="9.140625" style="296"/>
    <col min="2556" max="2556" width="7.7109375" style="296" customWidth="1"/>
    <col min="2557" max="2557" width="37.7109375" style="296" customWidth="1"/>
    <col min="2558" max="2558" width="15.7109375" style="296" customWidth="1"/>
    <col min="2559" max="2559" width="11.7109375" style="296" customWidth="1"/>
    <col min="2560" max="2562" width="15.7109375" style="296" customWidth="1"/>
    <col min="2563" max="2563" width="30.7109375" style="296" customWidth="1"/>
    <col min="2564" max="2564" width="13.7109375" style="296" customWidth="1"/>
    <col min="2565" max="2565" width="21.7109375" style="296" customWidth="1"/>
    <col min="2566" max="2567" width="15.7109375" style="296" customWidth="1"/>
    <col min="2568" max="2568" width="9.140625" style="296"/>
    <col min="2569" max="2569" width="12.140625" style="296" bestFit="1" customWidth="1"/>
    <col min="2570" max="2570" width="12.28515625" style="296" customWidth="1"/>
    <col min="2571" max="2811" width="9.140625" style="296"/>
    <col min="2812" max="2812" width="7.7109375" style="296" customWidth="1"/>
    <col min="2813" max="2813" width="37.7109375" style="296" customWidth="1"/>
    <col min="2814" max="2814" width="15.7109375" style="296" customWidth="1"/>
    <col min="2815" max="2815" width="11.7109375" style="296" customWidth="1"/>
    <col min="2816" max="2818" width="15.7109375" style="296" customWidth="1"/>
    <col min="2819" max="2819" width="30.7109375" style="296" customWidth="1"/>
    <col min="2820" max="2820" width="13.7109375" style="296" customWidth="1"/>
    <col min="2821" max="2821" width="21.7109375" style="296" customWidth="1"/>
    <col min="2822" max="2823" width="15.7109375" style="296" customWidth="1"/>
    <col min="2824" max="2824" width="9.140625" style="296"/>
    <col min="2825" max="2825" width="12.140625" style="296" bestFit="1" customWidth="1"/>
    <col min="2826" max="2826" width="12.28515625" style="296" customWidth="1"/>
    <col min="2827" max="3067" width="9.140625" style="296"/>
    <col min="3068" max="3068" width="7.7109375" style="296" customWidth="1"/>
    <col min="3069" max="3069" width="37.7109375" style="296" customWidth="1"/>
    <col min="3070" max="3070" width="15.7109375" style="296" customWidth="1"/>
    <col min="3071" max="3071" width="11.7109375" style="296" customWidth="1"/>
    <col min="3072" max="3074" width="15.7109375" style="296" customWidth="1"/>
    <col min="3075" max="3075" width="30.7109375" style="296" customWidth="1"/>
    <col min="3076" max="3076" width="13.7109375" style="296" customWidth="1"/>
    <col min="3077" max="3077" width="21.7109375" style="296" customWidth="1"/>
    <col min="3078" max="3079" width="15.7109375" style="296" customWidth="1"/>
    <col min="3080" max="3080" width="9.140625" style="296"/>
    <col min="3081" max="3081" width="12.140625" style="296" bestFit="1" customWidth="1"/>
    <col min="3082" max="3082" width="12.28515625" style="296" customWidth="1"/>
    <col min="3083" max="3323" width="9.140625" style="296"/>
    <col min="3324" max="3324" width="7.7109375" style="296" customWidth="1"/>
    <col min="3325" max="3325" width="37.7109375" style="296" customWidth="1"/>
    <col min="3326" max="3326" width="15.7109375" style="296" customWidth="1"/>
    <col min="3327" max="3327" width="11.7109375" style="296" customWidth="1"/>
    <col min="3328" max="3330" width="15.7109375" style="296" customWidth="1"/>
    <col min="3331" max="3331" width="30.7109375" style="296" customWidth="1"/>
    <col min="3332" max="3332" width="13.7109375" style="296" customWidth="1"/>
    <col min="3333" max="3333" width="21.7109375" style="296" customWidth="1"/>
    <col min="3334" max="3335" width="15.7109375" style="296" customWidth="1"/>
    <col min="3336" max="3336" width="9.140625" style="296"/>
    <col min="3337" max="3337" width="12.140625" style="296" bestFit="1" customWidth="1"/>
    <col min="3338" max="3338" width="12.28515625" style="296" customWidth="1"/>
    <col min="3339" max="3579" width="9.140625" style="296"/>
    <col min="3580" max="3580" width="7.7109375" style="296" customWidth="1"/>
    <col min="3581" max="3581" width="37.7109375" style="296" customWidth="1"/>
    <col min="3582" max="3582" width="15.7109375" style="296" customWidth="1"/>
    <col min="3583" max="3583" width="11.7109375" style="296" customWidth="1"/>
    <col min="3584" max="3586" width="15.7109375" style="296" customWidth="1"/>
    <col min="3587" max="3587" width="30.7109375" style="296" customWidth="1"/>
    <col min="3588" max="3588" width="13.7109375" style="296" customWidth="1"/>
    <col min="3589" max="3589" width="21.7109375" style="296" customWidth="1"/>
    <col min="3590" max="3591" width="15.7109375" style="296" customWidth="1"/>
    <col min="3592" max="3592" width="9.140625" style="296"/>
    <col min="3593" max="3593" width="12.140625" style="296" bestFit="1" customWidth="1"/>
    <col min="3594" max="3594" width="12.28515625" style="296" customWidth="1"/>
    <col min="3595" max="3835" width="9.140625" style="296"/>
    <col min="3836" max="3836" width="7.7109375" style="296" customWidth="1"/>
    <col min="3837" max="3837" width="37.7109375" style="296" customWidth="1"/>
    <col min="3838" max="3838" width="15.7109375" style="296" customWidth="1"/>
    <col min="3839" max="3839" width="11.7109375" style="296" customWidth="1"/>
    <col min="3840" max="3842" width="15.7109375" style="296" customWidth="1"/>
    <col min="3843" max="3843" width="30.7109375" style="296" customWidth="1"/>
    <col min="3844" max="3844" width="13.7109375" style="296" customWidth="1"/>
    <col min="3845" max="3845" width="21.7109375" style="296" customWidth="1"/>
    <col min="3846" max="3847" width="15.7109375" style="296" customWidth="1"/>
    <col min="3848" max="3848" width="9.140625" style="296"/>
    <col min="3849" max="3849" width="12.140625" style="296" bestFit="1" customWidth="1"/>
    <col min="3850" max="3850" width="12.28515625" style="296" customWidth="1"/>
    <col min="3851" max="4091" width="9.140625" style="296"/>
    <col min="4092" max="4092" width="7.7109375" style="296" customWidth="1"/>
    <col min="4093" max="4093" width="37.7109375" style="296" customWidth="1"/>
    <col min="4094" max="4094" width="15.7109375" style="296" customWidth="1"/>
    <col min="4095" max="4095" width="11.7109375" style="296" customWidth="1"/>
    <col min="4096" max="4098" width="15.7109375" style="296" customWidth="1"/>
    <col min="4099" max="4099" width="30.7109375" style="296" customWidth="1"/>
    <col min="4100" max="4100" width="13.7109375" style="296" customWidth="1"/>
    <col min="4101" max="4101" width="21.7109375" style="296" customWidth="1"/>
    <col min="4102" max="4103" width="15.7109375" style="296" customWidth="1"/>
    <col min="4104" max="4104" width="9.140625" style="296"/>
    <col min="4105" max="4105" width="12.140625" style="296" bestFit="1" customWidth="1"/>
    <col min="4106" max="4106" width="12.28515625" style="296" customWidth="1"/>
    <col min="4107" max="4347" width="9.140625" style="296"/>
    <col min="4348" max="4348" width="7.7109375" style="296" customWidth="1"/>
    <col min="4349" max="4349" width="37.7109375" style="296" customWidth="1"/>
    <col min="4350" max="4350" width="15.7109375" style="296" customWidth="1"/>
    <col min="4351" max="4351" width="11.7109375" style="296" customWidth="1"/>
    <col min="4352" max="4354" width="15.7109375" style="296" customWidth="1"/>
    <col min="4355" max="4355" width="30.7109375" style="296" customWidth="1"/>
    <col min="4356" max="4356" width="13.7109375" style="296" customWidth="1"/>
    <col min="4357" max="4357" width="21.7109375" style="296" customWidth="1"/>
    <col min="4358" max="4359" width="15.7109375" style="296" customWidth="1"/>
    <col min="4360" max="4360" width="9.140625" style="296"/>
    <col min="4361" max="4361" width="12.140625" style="296" bestFit="1" customWidth="1"/>
    <col min="4362" max="4362" width="12.28515625" style="296" customWidth="1"/>
    <col min="4363" max="4603" width="9.140625" style="296"/>
    <col min="4604" max="4604" width="7.7109375" style="296" customWidth="1"/>
    <col min="4605" max="4605" width="37.7109375" style="296" customWidth="1"/>
    <col min="4606" max="4606" width="15.7109375" style="296" customWidth="1"/>
    <col min="4607" max="4607" width="11.7109375" style="296" customWidth="1"/>
    <col min="4608" max="4610" width="15.7109375" style="296" customWidth="1"/>
    <col min="4611" max="4611" width="30.7109375" style="296" customWidth="1"/>
    <col min="4612" max="4612" width="13.7109375" style="296" customWidth="1"/>
    <col min="4613" max="4613" width="21.7109375" style="296" customWidth="1"/>
    <col min="4614" max="4615" width="15.7109375" style="296" customWidth="1"/>
    <col min="4616" max="4616" width="9.140625" style="296"/>
    <col min="4617" max="4617" width="12.140625" style="296" bestFit="1" customWidth="1"/>
    <col min="4618" max="4618" width="12.28515625" style="296" customWidth="1"/>
    <col min="4619" max="4859" width="9.140625" style="296"/>
    <col min="4860" max="4860" width="7.7109375" style="296" customWidth="1"/>
    <col min="4861" max="4861" width="37.7109375" style="296" customWidth="1"/>
    <col min="4862" max="4862" width="15.7109375" style="296" customWidth="1"/>
    <col min="4863" max="4863" width="11.7109375" style="296" customWidth="1"/>
    <col min="4864" max="4866" width="15.7109375" style="296" customWidth="1"/>
    <col min="4867" max="4867" width="30.7109375" style="296" customWidth="1"/>
    <col min="4868" max="4868" width="13.7109375" style="296" customWidth="1"/>
    <col min="4869" max="4869" width="21.7109375" style="296" customWidth="1"/>
    <col min="4870" max="4871" width="15.7109375" style="296" customWidth="1"/>
    <col min="4872" max="4872" width="9.140625" style="296"/>
    <col min="4873" max="4873" width="12.140625" style="296" bestFit="1" customWidth="1"/>
    <col min="4874" max="4874" width="12.28515625" style="296" customWidth="1"/>
    <col min="4875" max="5115" width="9.140625" style="296"/>
    <col min="5116" max="5116" width="7.7109375" style="296" customWidth="1"/>
    <col min="5117" max="5117" width="37.7109375" style="296" customWidth="1"/>
    <col min="5118" max="5118" width="15.7109375" style="296" customWidth="1"/>
    <col min="5119" max="5119" width="11.7109375" style="296" customWidth="1"/>
    <col min="5120" max="5122" width="15.7109375" style="296" customWidth="1"/>
    <col min="5123" max="5123" width="30.7109375" style="296" customWidth="1"/>
    <col min="5124" max="5124" width="13.7109375" style="296" customWidth="1"/>
    <col min="5125" max="5125" width="21.7109375" style="296" customWidth="1"/>
    <col min="5126" max="5127" width="15.7109375" style="296" customWidth="1"/>
    <col min="5128" max="5128" width="9.140625" style="296"/>
    <col min="5129" max="5129" width="12.140625" style="296" bestFit="1" customWidth="1"/>
    <col min="5130" max="5130" width="12.28515625" style="296" customWidth="1"/>
    <col min="5131" max="5371" width="9.140625" style="296"/>
    <col min="5372" max="5372" width="7.7109375" style="296" customWidth="1"/>
    <col min="5373" max="5373" width="37.7109375" style="296" customWidth="1"/>
    <col min="5374" max="5374" width="15.7109375" style="296" customWidth="1"/>
    <col min="5375" max="5375" width="11.7109375" style="296" customWidth="1"/>
    <col min="5376" max="5378" width="15.7109375" style="296" customWidth="1"/>
    <col min="5379" max="5379" width="30.7109375" style="296" customWidth="1"/>
    <col min="5380" max="5380" width="13.7109375" style="296" customWidth="1"/>
    <col min="5381" max="5381" width="21.7109375" style="296" customWidth="1"/>
    <col min="5382" max="5383" width="15.7109375" style="296" customWidth="1"/>
    <col min="5384" max="5384" width="9.140625" style="296"/>
    <col min="5385" max="5385" width="12.140625" style="296" bestFit="1" customWidth="1"/>
    <col min="5386" max="5386" width="12.28515625" style="296" customWidth="1"/>
    <col min="5387" max="5627" width="9.140625" style="296"/>
    <col min="5628" max="5628" width="7.7109375" style="296" customWidth="1"/>
    <col min="5629" max="5629" width="37.7109375" style="296" customWidth="1"/>
    <col min="5630" max="5630" width="15.7109375" style="296" customWidth="1"/>
    <col min="5631" max="5631" width="11.7109375" style="296" customWidth="1"/>
    <col min="5632" max="5634" width="15.7109375" style="296" customWidth="1"/>
    <col min="5635" max="5635" width="30.7109375" style="296" customWidth="1"/>
    <col min="5636" max="5636" width="13.7109375" style="296" customWidth="1"/>
    <col min="5637" max="5637" width="21.7109375" style="296" customWidth="1"/>
    <col min="5638" max="5639" width="15.7109375" style="296" customWidth="1"/>
    <col min="5640" max="5640" width="9.140625" style="296"/>
    <col min="5641" max="5641" width="12.140625" style="296" bestFit="1" customWidth="1"/>
    <col min="5642" max="5642" width="12.28515625" style="296" customWidth="1"/>
    <col min="5643" max="5883" width="9.140625" style="296"/>
    <col min="5884" max="5884" width="7.7109375" style="296" customWidth="1"/>
    <col min="5885" max="5885" width="37.7109375" style="296" customWidth="1"/>
    <col min="5886" max="5886" width="15.7109375" style="296" customWidth="1"/>
    <col min="5887" max="5887" width="11.7109375" style="296" customWidth="1"/>
    <col min="5888" max="5890" width="15.7109375" style="296" customWidth="1"/>
    <col min="5891" max="5891" width="30.7109375" style="296" customWidth="1"/>
    <col min="5892" max="5892" width="13.7109375" style="296" customWidth="1"/>
    <col min="5893" max="5893" width="21.7109375" style="296" customWidth="1"/>
    <col min="5894" max="5895" width="15.7109375" style="296" customWidth="1"/>
    <col min="5896" max="5896" width="9.140625" style="296"/>
    <col min="5897" max="5897" width="12.140625" style="296" bestFit="1" customWidth="1"/>
    <col min="5898" max="5898" width="12.28515625" style="296" customWidth="1"/>
    <col min="5899" max="6139" width="9.140625" style="296"/>
    <col min="6140" max="6140" width="7.7109375" style="296" customWidth="1"/>
    <col min="6141" max="6141" width="37.7109375" style="296" customWidth="1"/>
    <col min="6142" max="6142" width="15.7109375" style="296" customWidth="1"/>
    <col min="6143" max="6143" width="11.7109375" style="296" customWidth="1"/>
    <col min="6144" max="6146" width="15.7109375" style="296" customWidth="1"/>
    <col min="6147" max="6147" width="30.7109375" style="296" customWidth="1"/>
    <col min="6148" max="6148" width="13.7109375" style="296" customWidth="1"/>
    <col min="6149" max="6149" width="21.7109375" style="296" customWidth="1"/>
    <col min="6150" max="6151" width="15.7109375" style="296" customWidth="1"/>
    <col min="6152" max="6152" width="9.140625" style="296"/>
    <col min="6153" max="6153" width="12.140625" style="296" bestFit="1" customWidth="1"/>
    <col min="6154" max="6154" width="12.28515625" style="296" customWidth="1"/>
    <col min="6155" max="6395" width="9.140625" style="296"/>
    <col min="6396" max="6396" width="7.7109375" style="296" customWidth="1"/>
    <col min="6397" max="6397" width="37.7109375" style="296" customWidth="1"/>
    <col min="6398" max="6398" width="15.7109375" style="296" customWidth="1"/>
    <col min="6399" max="6399" width="11.7109375" style="296" customWidth="1"/>
    <col min="6400" max="6402" width="15.7109375" style="296" customWidth="1"/>
    <col min="6403" max="6403" width="30.7109375" style="296" customWidth="1"/>
    <col min="6404" max="6404" width="13.7109375" style="296" customWidth="1"/>
    <col min="6405" max="6405" width="21.7109375" style="296" customWidth="1"/>
    <col min="6406" max="6407" width="15.7109375" style="296" customWidth="1"/>
    <col min="6408" max="6408" width="9.140625" style="296"/>
    <col min="6409" max="6409" width="12.140625" style="296" bestFit="1" customWidth="1"/>
    <col min="6410" max="6410" width="12.28515625" style="296" customWidth="1"/>
    <col min="6411" max="6651" width="9.140625" style="296"/>
    <col min="6652" max="6652" width="7.7109375" style="296" customWidth="1"/>
    <col min="6653" max="6653" width="37.7109375" style="296" customWidth="1"/>
    <col min="6654" max="6654" width="15.7109375" style="296" customWidth="1"/>
    <col min="6655" max="6655" width="11.7109375" style="296" customWidth="1"/>
    <col min="6656" max="6658" width="15.7109375" style="296" customWidth="1"/>
    <col min="6659" max="6659" width="30.7109375" style="296" customWidth="1"/>
    <col min="6660" max="6660" width="13.7109375" style="296" customWidth="1"/>
    <col min="6661" max="6661" width="21.7109375" style="296" customWidth="1"/>
    <col min="6662" max="6663" width="15.7109375" style="296" customWidth="1"/>
    <col min="6664" max="6664" width="9.140625" style="296"/>
    <col min="6665" max="6665" width="12.140625" style="296" bestFit="1" customWidth="1"/>
    <col min="6666" max="6666" width="12.28515625" style="296" customWidth="1"/>
    <col min="6667" max="6907" width="9.140625" style="296"/>
    <col min="6908" max="6908" width="7.7109375" style="296" customWidth="1"/>
    <col min="6909" max="6909" width="37.7109375" style="296" customWidth="1"/>
    <col min="6910" max="6910" width="15.7109375" style="296" customWidth="1"/>
    <col min="6911" max="6911" width="11.7109375" style="296" customWidth="1"/>
    <col min="6912" max="6914" width="15.7109375" style="296" customWidth="1"/>
    <col min="6915" max="6915" width="30.7109375" style="296" customWidth="1"/>
    <col min="6916" max="6916" width="13.7109375" style="296" customWidth="1"/>
    <col min="6917" max="6917" width="21.7109375" style="296" customWidth="1"/>
    <col min="6918" max="6919" width="15.7109375" style="296" customWidth="1"/>
    <col min="6920" max="6920" width="9.140625" style="296"/>
    <col min="6921" max="6921" width="12.140625" style="296" bestFit="1" customWidth="1"/>
    <col min="6922" max="6922" width="12.28515625" style="296" customWidth="1"/>
    <col min="6923" max="7163" width="9.140625" style="296"/>
    <col min="7164" max="7164" width="7.7109375" style="296" customWidth="1"/>
    <col min="7165" max="7165" width="37.7109375" style="296" customWidth="1"/>
    <col min="7166" max="7166" width="15.7109375" style="296" customWidth="1"/>
    <col min="7167" max="7167" width="11.7109375" style="296" customWidth="1"/>
    <col min="7168" max="7170" width="15.7109375" style="296" customWidth="1"/>
    <col min="7171" max="7171" width="30.7109375" style="296" customWidth="1"/>
    <col min="7172" max="7172" width="13.7109375" style="296" customWidth="1"/>
    <col min="7173" max="7173" width="21.7109375" style="296" customWidth="1"/>
    <col min="7174" max="7175" width="15.7109375" style="296" customWidth="1"/>
    <col min="7176" max="7176" width="9.140625" style="296"/>
    <col min="7177" max="7177" width="12.140625" style="296" bestFit="1" customWidth="1"/>
    <col min="7178" max="7178" width="12.28515625" style="296" customWidth="1"/>
    <col min="7179" max="7419" width="9.140625" style="296"/>
    <col min="7420" max="7420" width="7.7109375" style="296" customWidth="1"/>
    <col min="7421" max="7421" width="37.7109375" style="296" customWidth="1"/>
    <col min="7422" max="7422" width="15.7109375" style="296" customWidth="1"/>
    <col min="7423" max="7423" width="11.7109375" style="296" customWidth="1"/>
    <col min="7424" max="7426" width="15.7109375" style="296" customWidth="1"/>
    <col min="7427" max="7427" width="30.7109375" style="296" customWidth="1"/>
    <col min="7428" max="7428" width="13.7109375" style="296" customWidth="1"/>
    <col min="7429" max="7429" width="21.7109375" style="296" customWidth="1"/>
    <col min="7430" max="7431" width="15.7109375" style="296" customWidth="1"/>
    <col min="7432" max="7432" width="9.140625" style="296"/>
    <col min="7433" max="7433" width="12.140625" style="296" bestFit="1" customWidth="1"/>
    <col min="7434" max="7434" width="12.28515625" style="296" customWidth="1"/>
    <col min="7435" max="7675" width="9.140625" style="296"/>
    <col min="7676" max="7676" width="7.7109375" style="296" customWidth="1"/>
    <col min="7677" max="7677" width="37.7109375" style="296" customWidth="1"/>
    <col min="7678" max="7678" width="15.7109375" style="296" customWidth="1"/>
    <col min="7679" max="7679" width="11.7109375" style="296" customWidth="1"/>
    <col min="7680" max="7682" width="15.7109375" style="296" customWidth="1"/>
    <col min="7683" max="7683" width="30.7109375" style="296" customWidth="1"/>
    <col min="7684" max="7684" width="13.7109375" style="296" customWidth="1"/>
    <col min="7685" max="7685" width="21.7109375" style="296" customWidth="1"/>
    <col min="7686" max="7687" width="15.7109375" style="296" customWidth="1"/>
    <col min="7688" max="7688" width="9.140625" style="296"/>
    <col min="7689" max="7689" width="12.140625" style="296" bestFit="1" customWidth="1"/>
    <col min="7690" max="7690" width="12.28515625" style="296" customWidth="1"/>
    <col min="7691" max="7931" width="9.140625" style="296"/>
    <col min="7932" max="7932" width="7.7109375" style="296" customWidth="1"/>
    <col min="7933" max="7933" width="37.7109375" style="296" customWidth="1"/>
    <col min="7934" max="7934" width="15.7109375" style="296" customWidth="1"/>
    <col min="7935" max="7935" width="11.7109375" style="296" customWidth="1"/>
    <col min="7936" max="7938" width="15.7109375" style="296" customWidth="1"/>
    <col min="7939" max="7939" width="30.7109375" style="296" customWidth="1"/>
    <col min="7940" max="7940" width="13.7109375" style="296" customWidth="1"/>
    <col min="7941" max="7941" width="21.7109375" style="296" customWidth="1"/>
    <col min="7942" max="7943" width="15.7109375" style="296" customWidth="1"/>
    <col min="7944" max="7944" width="9.140625" style="296"/>
    <col min="7945" max="7945" width="12.140625" style="296" bestFit="1" customWidth="1"/>
    <col min="7946" max="7946" width="12.28515625" style="296" customWidth="1"/>
    <col min="7947" max="8187" width="9.140625" style="296"/>
    <col min="8188" max="8188" width="7.7109375" style="296" customWidth="1"/>
    <col min="8189" max="8189" width="37.7109375" style="296" customWidth="1"/>
    <col min="8190" max="8190" width="15.7109375" style="296" customWidth="1"/>
    <col min="8191" max="8191" width="11.7109375" style="296" customWidth="1"/>
    <col min="8192" max="8194" width="15.7109375" style="296" customWidth="1"/>
    <col min="8195" max="8195" width="30.7109375" style="296" customWidth="1"/>
    <col min="8196" max="8196" width="13.7109375" style="296" customWidth="1"/>
    <col min="8197" max="8197" width="21.7109375" style="296" customWidth="1"/>
    <col min="8198" max="8199" width="15.7109375" style="296" customWidth="1"/>
    <col min="8200" max="8200" width="9.140625" style="296"/>
    <col min="8201" max="8201" width="12.140625" style="296" bestFit="1" customWidth="1"/>
    <col min="8202" max="8202" width="12.28515625" style="296" customWidth="1"/>
    <col min="8203" max="8443" width="9.140625" style="296"/>
    <col min="8444" max="8444" width="7.7109375" style="296" customWidth="1"/>
    <col min="8445" max="8445" width="37.7109375" style="296" customWidth="1"/>
    <col min="8446" max="8446" width="15.7109375" style="296" customWidth="1"/>
    <col min="8447" max="8447" width="11.7109375" style="296" customWidth="1"/>
    <col min="8448" max="8450" width="15.7109375" style="296" customWidth="1"/>
    <col min="8451" max="8451" width="30.7109375" style="296" customWidth="1"/>
    <col min="8452" max="8452" width="13.7109375" style="296" customWidth="1"/>
    <col min="8453" max="8453" width="21.7109375" style="296" customWidth="1"/>
    <col min="8454" max="8455" width="15.7109375" style="296" customWidth="1"/>
    <col min="8456" max="8456" width="9.140625" style="296"/>
    <col min="8457" max="8457" width="12.140625" style="296" bestFit="1" customWidth="1"/>
    <col min="8458" max="8458" width="12.28515625" style="296" customWidth="1"/>
    <col min="8459" max="8699" width="9.140625" style="296"/>
    <col min="8700" max="8700" width="7.7109375" style="296" customWidth="1"/>
    <col min="8701" max="8701" width="37.7109375" style="296" customWidth="1"/>
    <col min="8702" max="8702" width="15.7109375" style="296" customWidth="1"/>
    <col min="8703" max="8703" width="11.7109375" style="296" customWidth="1"/>
    <col min="8704" max="8706" width="15.7109375" style="296" customWidth="1"/>
    <col min="8707" max="8707" width="30.7109375" style="296" customWidth="1"/>
    <col min="8708" max="8708" width="13.7109375" style="296" customWidth="1"/>
    <col min="8709" max="8709" width="21.7109375" style="296" customWidth="1"/>
    <col min="8710" max="8711" width="15.7109375" style="296" customWidth="1"/>
    <col min="8712" max="8712" width="9.140625" style="296"/>
    <col min="8713" max="8713" width="12.140625" style="296" bestFit="1" customWidth="1"/>
    <col min="8714" max="8714" width="12.28515625" style="296" customWidth="1"/>
    <col min="8715" max="8955" width="9.140625" style="296"/>
    <col min="8956" max="8956" width="7.7109375" style="296" customWidth="1"/>
    <col min="8957" max="8957" width="37.7109375" style="296" customWidth="1"/>
    <col min="8958" max="8958" width="15.7109375" style="296" customWidth="1"/>
    <col min="8959" max="8959" width="11.7109375" style="296" customWidth="1"/>
    <col min="8960" max="8962" width="15.7109375" style="296" customWidth="1"/>
    <col min="8963" max="8963" width="30.7109375" style="296" customWidth="1"/>
    <col min="8964" max="8964" width="13.7109375" style="296" customWidth="1"/>
    <col min="8965" max="8965" width="21.7109375" style="296" customWidth="1"/>
    <col min="8966" max="8967" width="15.7109375" style="296" customWidth="1"/>
    <col min="8968" max="8968" width="9.140625" style="296"/>
    <col min="8969" max="8969" width="12.140625" style="296" bestFit="1" customWidth="1"/>
    <col min="8970" max="8970" width="12.28515625" style="296" customWidth="1"/>
    <col min="8971" max="9211" width="9.140625" style="296"/>
    <col min="9212" max="9212" width="7.7109375" style="296" customWidth="1"/>
    <col min="9213" max="9213" width="37.7109375" style="296" customWidth="1"/>
    <col min="9214" max="9214" width="15.7109375" style="296" customWidth="1"/>
    <col min="9215" max="9215" width="11.7109375" style="296" customWidth="1"/>
    <col min="9216" max="9218" width="15.7109375" style="296" customWidth="1"/>
    <col min="9219" max="9219" width="30.7109375" style="296" customWidth="1"/>
    <col min="9220" max="9220" width="13.7109375" style="296" customWidth="1"/>
    <col min="9221" max="9221" width="21.7109375" style="296" customWidth="1"/>
    <col min="9222" max="9223" width="15.7109375" style="296" customWidth="1"/>
    <col min="9224" max="9224" width="9.140625" style="296"/>
    <col min="9225" max="9225" width="12.140625" style="296" bestFit="1" customWidth="1"/>
    <col min="9226" max="9226" width="12.28515625" style="296" customWidth="1"/>
    <col min="9227" max="9467" width="9.140625" style="296"/>
    <col min="9468" max="9468" width="7.7109375" style="296" customWidth="1"/>
    <col min="9469" max="9469" width="37.7109375" style="296" customWidth="1"/>
    <col min="9470" max="9470" width="15.7109375" style="296" customWidth="1"/>
    <col min="9471" max="9471" width="11.7109375" style="296" customWidth="1"/>
    <col min="9472" max="9474" width="15.7109375" style="296" customWidth="1"/>
    <col min="9475" max="9475" width="30.7109375" style="296" customWidth="1"/>
    <col min="9476" max="9476" width="13.7109375" style="296" customWidth="1"/>
    <col min="9477" max="9477" width="21.7109375" style="296" customWidth="1"/>
    <col min="9478" max="9479" width="15.7109375" style="296" customWidth="1"/>
    <col min="9480" max="9480" width="9.140625" style="296"/>
    <col min="9481" max="9481" width="12.140625" style="296" bestFit="1" customWidth="1"/>
    <col min="9482" max="9482" width="12.28515625" style="296" customWidth="1"/>
    <col min="9483" max="9723" width="9.140625" style="296"/>
    <col min="9724" max="9724" width="7.7109375" style="296" customWidth="1"/>
    <col min="9725" max="9725" width="37.7109375" style="296" customWidth="1"/>
    <col min="9726" max="9726" width="15.7109375" style="296" customWidth="1"/>
    <col min="9727" max="9727" width="11.7109375" style="296" customWidth="1"/>
    <col min="9728" max="9730" width="15.7109375" style="296" customWidth="1"/>
    <col min="9731" max="9731" width="30.7109375" style="296" customWidth="1"/>
    <col min="9732" max="9732" width="13.7109375" style="296" customWidth="1"/>
    <col min="9733" max="9733" width="21.7109375" style="296" customWidth="1"/>
    <col min="9734" max="9735" width="15.7109375" style="296" customWidth="1"/>
    <col min="9736" max="9736" width="9.140625" style="296"/>
    <col min="9737" max="9737" width="12.140625" style="296" bestFit="1" customWidth="1"/>
    <col min="9738" max="9738" width="12.28515625" style="296" customWidth="1"/>
    <col min="9739" max="9979" width="9.140625" style="296"/>
    <col min="9980" max="9980" width="7.7109375" style="296" customWidth="1"/>
    <col min="9981" max="9981" width="37.7109375" style="296" customWidth="1"/>
    <col min="9982" max="9982" width="15.7109375" style="296" customWidth="1"/>
    <col min="9983" max="9983" width="11.7109375" style="296" customWidth="1"/>
    <col min="9984" max="9986" width="15.7109375" style="296" customWidth="1"/>
    <col min="9987" max="9987" width="30.7109375" style="296" customWidth="1"/>
    <col min="9988" max="9988" width="13.7109375" style="296" customWidth="1"/>
    <col min="9989" max="9989" width="21.7109375" style="296" customWidth="1"/>
    <col min="9990" max="9991" width="15.7109375" style="296" customWidth="1"/>
    <col min="9992" max="9992" width="9.140625" style="296"/>
    <col min="9993" max="9993" width="12.140625" style="296" bestFit="1" customWidth="1"/>
    <col min="9994" max="9994" width="12.28515625" style="296" customWidth="1"/>
    <col min="9995" max="10235" width="9.140625" style="296"/>
    <col min="10236" max="10236" width="7.7109375" style="296" customWidth="1"/>
    <col min="10237" max="10237" width="37.7109375" style="296" customWidth="1"/>
    <col min="10238" max="10238" width="15.7109375" style="296" customWidth="1"/>
    <col min="10239" max="10239" width="11.7109375" style="296" customWidth="1"/>
    <col min="10240" max="10242" width="15.7109375" style="296" customWidth="1"/>
    <col min="10243" max="10243" width="30.7109375" style="296" customWidth="1"/>
    <col min="10244" max="10244" width="13.7109375" style="296" customWidth="1"/>
    <col min="10245" max="10245" width="21.7109375" style="296" customWidth="1"/>
    <col min="10246" max="10247" width="15.7109375" style="296" customWidth="1"/>
    <col min="10248" max="10248" width="9.140625" style="296"/>
    <col min="10249" max="10249" width="12.140625" style="296" bestFit="1" customWidth="1"/>
    <col min="10250" max="10250" width="12.28515625" style="296" customWidth="1"/>
    <col min="10251" max="10491" width="9.140625" style="296"/>
    <col min="10492" max="10492" width="7.7109375" style="296" customWidth="1"/>
    <col min="10493" max="10493" width="37.7109375" style="296" customWidth="1"/>
    <col min="10494" max="10494" width="15.7109375" style="296" customWidth="1"/>
    <col min="10495" max="10495" width="11.7109375" style="296" customWidth="1"/>
    <col min="10496" max="10498" width="15.7109375" style="296" customWidth="1"/>
    <col min="10499" max="10499" width="30.7109375" style="296" customWidth="1"/>
    <col min="10500" max="10500" width="13.7109375" style="296" customWidth="1"/>
    <col min="10501" max="10501" width="21.7109375" style="296" customWidth="1"/>
    <col min="10502" max="10503" width="15.7109375" style="296" customWidth="1"/>
    <col min="10504" max="10504" width="9.140625" style="296"/>
    <col min="10505" max="10505" width="12.140625" style="296" bestFit="1" customWidth="1"/>
    <col min="10506" max="10506" width="12.28515625" style="296" customWidth="1"/>
    <col min="10507" max="10747" width="9.140625" style="296"/>
    <col min="10748" max="10748" width="7.7109375" style="296" customWidth="1"/>
    <col min="10749" max="10749" width="37.7109375" style="296" customWidth="1"/>
    <col min="10750" max="10750" width="15.7109375" style="296" customWidth="1"/>
    <col min="10751" max="10751" width="11.7109375" style="296" customWidth="1"/>
    <col min="10752" max="10754" width="15.7109375" style="296" customWidth="1"/>
    <col min="10755" max="10755" width="30.7109375" style="296" customWidth="1"/>
    <col min="10756" max="10756" width="13.7109375" style="296" customWidth="1"/>
    <col min="10757" max="10757" width="21.7109375" style="296" customWidth="1"/>
    <col min="10758" max="10759" width="15.7109375" style="296" customWidth="1"/>
    <col min="10760" max="10760" width="9.140625" style="296"/>
    <col min="10761" max="10761" width="12.140625" style="296" bestFit="1" customWidth="1"/>
    <col min="10762" max="10762" width="12.28515625" style="296" customWidth="1"/>
    <col min="10763" max="11003" width="9.140625" style="296"/>
    <col min="11004" max="11004" width="7.7109375" style="296" customWidth="1"/>
    <col min="11005" max="11005" width="37.7109375" style="296" customWidth="1"/>
    <col min="11006" max="11006" width="15.7109375" style="296" customWidth="1"/>
    <col min="11007" max="11007" width="11.7109375" style="296" customWidth="1"/>
    <col min="11008" max="11010" width="15.7109375" style="296" customWidth="1"/>
    <col min="11011" max="11011" width="30.7109375" style="296" customWidth="1"/>
    <col min="11012" max="11012" width="13.7109375" style="296" customWidth="1"/>
    <col min="11013" max="11013" width="21.7109375" style="296" customWidth="1"/>
    <col min="11014" max="11015" width="15.7109375" style="296" customWidth="1"/>
    <col min="11016" max="11016" width="9.140625" style="296"/>
    <col min="11017" max="11017" width="12.140625" style="296" bestFit="1" customWidth="1"/>
    <col min="11018" max="11018" width="12.28515625" style="296" customWidth="1"/>
    <col min="11019" max="11259" width="9.140625" style="296"/>
    <col min="11260" max="11260" width="7.7109375" style="296" customWidth="1"/>
    <col min="11261" max="11261" width="37.7109375" style="296" customWidth="1"/>
    <col min="11262" max="11262" width="15.7109375" style="296" customWidth="1"/>
    <col min="11263" max="11263" width="11.7109375" style="296" customWidth="1"/>
    <col min="11264" max="11266" width="15.7109375" style="296" customWidth="1"/>
    <col min="11267" max="11267" width="30.7109375" style="296" customWidth="1"/>
    <col min="11268" max="11268" width="13.7109375" style="296" customWidth="1"/>
    <col min="11269" max="11269" width="21.7109375" style="296" customWidth="1"/>
    <col min="11270" max="11271" width="15.7109375" style="296" customWidth="1"/>
    <col min="11272" max="11272" width="9.140625" style="296"/>
    <col min="11273" max="11273" width="12.140625" style="296" bestFit="1" customWidth="1"/>
    <col min="11274" max="11274" width="12.28515625" style="296" customWidth="1"/>
    <col min="11275" max="11515" width="9.140625" style="296"/>
    <col min="11516" max="11516" width="7.7109375" style="296" customWidth="1"/>
    <col min="11517" max="11517" width="37.7109375" style="296" customWidth="1"/>
    <col min="11518" max="11518" width="15.7109375" style="296" customWidth="1"/>
    <col min="11519" max="11519" width="11.7109375" style="296" customWidth="1"/>
    <col min="11520" max="11522" width="15.7109375" style="296" customWidth="1"/>
    <col min="11523" max="11523" width="30.7109375" style="296" customWidth="1"/>
    <col min="11524" max="11524" width="13.7109375" style="296" customWidth="1"/>
    <col min="11525" max="11525" width="21.7109375" style="296" customWidth="1"/>
    <col min="11526" max="11527" width="15.7109375" style="296" customWidth="1"/>
    <col min="11528" max="11528" width="9.140625" style="296"/>
    <col min="11529" max="11529" width="12.140625" style="296" bestFit="1" customWidth="1"/>
    <col min="11530" max="11530" width="12.28515625" style="296" customWidth="1"/>
    <col min="11531" max="11771" width="9.140625" style="296"/>
    <col min="11772" max="11772" width="7.7109375" style="296" customWidth="1"/>
    <col min="11773" max="11773" width="37.7109375" style="296" customWidth="1"/>
    <col min="11774" max="11774" width="15.7109375" style="296" customWidth="1"/>
    <col min="11775" max="11775" width="11.7109375" style="296" customWidth="1"/>
    <col min="11776" max="11778" width="15.7109375" style="296" customWidth="1"/>
    <col min="11779" max="11779" width="30.7109375" style="296" customWidth="1"/>
    <col min="11780" max="11780" width="13.7109375" style="296" customWidth="1"/>
    <col min="11781" max="11781" width="21.7109375" style="296" customWidth="1"/>
    <col min="11782" max="11783" width="15.7109375" style="296" customWidth="1"/>
    <col min="11784" max="11784" width="9.140625" style="296"/>
    <col min="11785" max="11785" width="12.140625" style="296" bestFit="1" customWidth="1"/>
    <col min="11786" max="11786" width="12.28515625" style="296" customWidth="1"/>
    <col min="11787" max="12027" width="9.140625" style="296"/>
    <col min="12028" max="12028" width="7.7109375" style="296" customWidth="1"/>
    <col min="12029" max="12029" width="37.7109375" style="296" customWidth="1"/>
    <col min="12030" max="12030" width="15.7109375" style="296" customWidth="1"/>
    <col min="12031" max="12031" width="11.7109375" style="296" customWidth="1"/>
    <col min="12032" max="12034" width="15.7109375" style="296" customWidth="1"/>
    <col min="12035" max="12035" width="30.7109375" style="296" customWidth="1"/>
    <col min="12036" max="12036" width="13.7109375" style="296" customWidth="1"/>
    <col min="12037" max="12037" width="21.7109375" style="296" customWidth="1"/>
    <col min="12038" max="12039" width="15.7109375" style="296" customWidth="1"/>
    <col min="12040" max="12040" width="9.140625" style="296"/>
    <col min="12041" max="12041" width="12.140625" style="296" bestFit="1" customWidth="1"/>
    <col min="12042" max="12042" width="12.28515625" style="296" customWidth="1"/>
    <col min="12043" max="12283" width="9.140625" style="296"/>
    <col min="12284" max="12284" width="7.7109375" style="296" customWidth="1"/>
    <col min="12285" max="12285" width="37.7109375" style="296" customWidth="1"/>
    <col min="12286" max="12286" width="15.7109375" style="296" customWidth="1"/>
    <col min="12287" max="12287" width="11.7109375" style="296" customWidth="1"/>
    <col min="12288" max="12290" width="15.7109375" style="296" customWidth="1"/>
    <col min="12291" max="12291" width="30.7109375" style="296" customWidth="1"/>
    <col min="12292" max="12292" width="13.7109375" style="296" customWidth="1"/>
    <col min="12293" max="12293" width="21.7109375" style="296" customWidth="1"/>
    <col min="12294" max="12295" width="15.7109375" style="296" customWidth="1"/>
    <col min="12296" max="12296" width="9.140625" style="296"/>
    <col min="12297" max="12297" width="12.140625" style="296" bestFit="1" customWidth="1"/>
    <col min="12298" max="12298" width="12.28515625" style="296" customWidth="1"/>
    <col min="12299" max="12539" width="9.140625" style="296"/>
    <col min="12540" max="12540" width="7.7109375" style="296" customWidth="1"/>
    <col min="12541" max="12541" width="37.7109375" style="296" customWidth="1"/>
    <col min="12542" max="12542" width="15.7109375" style="296" customWidth="1"/>
    <col min="12543" max="12543" width="11.7109375" style="296" customWidth="1"/>
    <col min="12544" max="12546" width="15.7109375" style="296" customWidth="1"/>
    <col min="12547" max="12547" width="30.7109375" style="296" customWidth="1"/>
    <col min="12548" max="12548" width="13.7109375" style="296" customWidth="1"/>
    <col min="12549" max="12549" width="21.7109375" style="296" customWidth="1"/>
    <col min="12550" max="12551" width="15.7109375" style="296" customWidth="1"/>
    <col min="12552" max="12552" width="9.140625" style="296"/>
    <col min="12553" max="12553" width="12.140625" style="296" bestFit="1" customWidth="1"/>
    <col min="12554" max="12554" width="12.28515625" style="296" customWidth="1"/>
    <col min="12555" max="12795" width="9.140625" style="296"/>
    <col min="12796" max="12796" width="7.7109375" style="296" customWidth="1"/>
    <col min="12797" max="12797" width="37.7109375" style="296" customWidth="1"/>
    <col min="12798" max="12798" width="15.7109375" style="296" customWidth="1"/>
    <col min="12799" max="12799" width="11.7109375" style="296" customWidth="1"/>
    <col min="12800" max="12802" width="15.7109375" style="296" customWidth="1"/>
    <col min="12803" max="12803" width="30.7109375" style="296" customWidth="1"/>
    <col min="12804" max="12804" width="13.7109375" style="296" customWidth="1"/>
    <col min="12805" max="12805" width="21.7109375" style="296" customWidth="1"/>
    <col min="12806" max="12807" width="15.7109375" style="296" customWidth="1"/>
    <col min="12808" max="12808" width="9.140625" style="296"/>
    <col min="12809" max="12809" width="12.140625" style="296" bestFit="1" customWidth="1"/>
    <col min="12810" max="12810" width="12.28515625" style="296" customWidth="1"/>
    <col min="12811" max="13051" width="9.140625" style="296"/>
    <col min="13052" max="13052" width="7.7109375" style="296" customWidth="1"/>
    <col min="13053" max="13053" width="37.7109375" style="296" customWidth="1"/>
    <col min="13054" max="13054" width="15.7109375" style="296" customWidth="1"/>
    <col min="13055" max="13055" width="11.7109375" style="296" customWidth="1"/>
    <col min="13056" max="13058" width="15.7109375" style="296" customWidth="1"/>
    <col min="13059" max="13059" width="30.7109375" style="296" customWidth="1"/>
    <col min="13060" max="13060" width="13.7109375" style="296" customWidth="1"/>
    <col min="13061" max="13061" width="21.7109375" style="296" customWidth="1"/>
    <col min="13062" max="13063" width="15.7109375" style="296" customWidth="1"/>
    <col min="13064" max="13064" width="9.140625" style="296"/>
    <col min="13065" max="13065" width="12.140625" style="296" bestFit="1" customWidth="1"/>
    <col min="13066" max="13066" width="12.28515625" style="296" customWidth="1"/>
    <col min="13067" max="13307" width="9.140625" style="296"/>
    <col min="13308" max="13308" width="7.7109375" style="296" customWidth="1"/>
    <col min="13309" max="13309" width="37.7109375" style="296" customWidth="1"/>
    <col min="13310" max="13310" width="15.7109375" style="296" customWidth="1"/>
    <col min="13311" max="13311" width="11.7109375" style="296" customWidth="1"/>
    <col min="13312" max="13314" width="15.7109375" style="296" customWidth="1"/>
    <col min="13315" max="13315" width="30.7109375" style="296" customWidth="1"/>
    <col min="13316" max="13316" width="13.7109375" style="296" customWidth="1"/>
    <col min="13317" max="13317" width="21.7109375" style="296" customWidth="1"/>
    <col min="13318" max="13319" width="15.7109375" style="296" customWidth="1"/>
    <col min="13320" max="13320" width="9.140625" style="296"/>
    <col min="13321" max="13321" width="12.140625" style="296" bestFit="1" customWidth="1"/>
    <col min="13322" max="13322" width="12.28515625" style="296" customWidth="1"/>
    <col min="13323" max="13563" width="9.140625" style="296"/>
    <col min="13564" max="13564" width="7.7109375" style="296" customWidth="1"/>
    <col min="13565" max="13565" width="37.7109375" style="296" customWidth="1"/>
    <col min="13566" max="13566" width="15.7109375" style="296" customWidth="1"/>
    <col min="13567" max="13567" width="11.7109375" style="296" customWidth="1"/>
    <col min="13568" max="13570" width="15.7109375" style="296" customWidth="1"/>
    <col min="13571" max="13571" width="30.7109375" style="296" customWidth="1"/>
    <col min="13572" max="13572" width="13.7109375" style="296" customWidth="1"/>
    <col min="13573" max="13573" width="21.7109375" style="296" customWidth="1"/>
    <col min="13574" max="13575" width="15.7109375" style="296" customWidth="1"/>
    <col min="13576" max="13576" width="9.140625" style="296"/>
    <col min="13577" max="13577" width="12.140625" style="296" bestFit="1" customWidth="1"/>
    <col min="13578" max="13578" width="12.28515625" style="296" customWidth="1"/>
    <col min="13579" max="13819" width="9.140625" style="296"/>
    <col min="13820" max="13820" width="7.7109375" style="296" customWidth="1"/>
    <col min="13821" max="13821" width="37.7109375" style="296" customWidth="1"/>
    <col min="13822" max="13822" width="15.7109375" style="296" customWidth="1"/>
    <col min="13823" max="13823" width="11.7109375" style="296" customWidth="1"/>
    <col min="13824" max="13826" width="15.7109375" style="296" customWidth="1"/>
    <col min="13827" max="13827" width="30.7109375" style="296" customWidth="1"/>
    <col min="13828" max="13828" width="13.7109375" style="296" customWidth="1"/>
    <col min="13829" max="13829" width="21.7109375" style="296" customWidth="1"/>
    <col min="13830" max="13831" width="15.7109375" style="296" customWidth="1"/>
    <col min="13832" max="13832" width="9.140625" style="296"/>
    <col min="13833" max="13833" width="12.140625" style="296" bestFit="1" customWidth="1"/>
    <col min="13834" max="13834" width="12.28515625" style="296" customWidth="1"/>
    <col min="13835" max="14075" width="9.140625" style="296"/>
    <col min="14076" max="14076" width="7.7109375" style="296" customWidth="1"/>
    <col min="14077" max="14077" width="37.7109375" style="296" customWidth="1"/>
    <col min="14078" max="14078" width="15.7109375" style="296" customWidth="1"/>
    <col min="14079" max="14079" width="11.7109375" style="296" customWidth="1"/>
    <col min="14080" max="14082" width="15.7109375" style="296" customWidth="1"/>
    <col min="14083" max="14083" width="30.7109375" style="296" customWidth="1"/>
    <col min="14084" max="14084" width="13.7109375" style="296" customWidth="1"/>
    <col min="14085" max="14085" width="21.7109375" style="296" customWidth="1"/>
    <col min="14086" max="14087" width="15.7109375" style="296" customWidth="1"/>
    <col min="14088" max="14088" width="9.140625" style="296"/>
    <col min="14089" max="14089" width="12.140625" style="296" bestFit="1" customWidth="1"/>
    <col min="14090" max="14090" width="12.28515625" style="296" customWidth="1"/>
    <col min="14091" max="14331" width="9.140625" style="296"/>
    <col min="14332" max="14332" width="7.7109375" style="296" customWidth="1"/>
    <col min="14333" max="14333" width="37.7109375" style="296" customWidth="1"/>
    <col min="14334" max="14334" width="15.7109375" style="296" customWidth="1"/>
    <col min="14335" max="14335" width="11.7109375" style="296" customWidth="1"/>
    <col min="14336" max="14338" width="15.7109375" style="296" customWidth="1"/>
    <col min="14339" max="14339" width="30.7109375" style="296" customWidth="1"/>
    <col min="14340" max="14340" width="13.7109375" style="296" customWidth="1"/>
    <col min="14341" max="14341" width="21.7109375" style="296" customWidth="1"/>
    <col min="14342" max="14343" width="15.7109375" style="296" customWidth="1"/>
    <col min="14344" max="14344" width="9.140625" style="296"/>
    <col min="14345" max="14345" width="12.140625" style="296" bestFit="1" customWidth="1"/>
    <col min="14346" max="14346" width="12.28515625" style="296" customWidth="1"/>
    <col min="14347" max="14587" width="9.140625" style="296"/>
    <col min="14588" max="14588" width="7.7109375" style="296" customWidth="1"/>
    <col min="14589" max="14589" width="37.7109375" style="296" customWidth="1"/>
    <col min="14590" max="14590" width="15.7109375" style="296" customWidth="1"/>
    <col min="14591" max="14591" width="11.7109375" style="296" customWidth="1"/>
    <col min="14592" max="14594" width="15.7109375" style="296" customWidth="1"/>
    <col min="14595" max="14595" width="30.7109375" style="296" customWidth="1"/>
    <col min="14596" max="14596" width="13.7109375" style="296" customWidth="1"/>
    <col min="14597" max="14597" width="21.7109375" style="296" customWidth="1"/>
    <col min="14598" max="14599" width="15.7109375" style="296" customWidth="1"/>
    <col min="14600" max="14600" width="9.140625" style="296"/>
    <col min="14601" max="14601" width="12.140625" style="296" bestFit="1" customWidth="1"/>
    <col min="14602" max="14602" width="12.28515625" style="296" customWidth="1"/>
    <col min="14603" max="14843" width="9.140625" style="296"/>
    <col min="14844" max="14844" width="7.7109375" style="296" customWidth="1"/>
    <col min="14845" max="14845" width="37.7109375" style="296" customWidth="1"/>
    <col min="14846" max="14846" width="15.7109375" style="296" customWidth="1"/>
    <col min="14847" max="14847" width="11.7109375" style="296" customWidth="1"/>
    <col min="14848" max="14850" width="15.7109375" style="296" customWidth="1"/>
    <col min="14851" max="14851" width="30.7109375" style="296" customWidth="1"/>
    <col min="14852" max="14852" width="13.7109375" style="296" customWidth="1"/>
    <col min="14853" max="14853" width="21.7109375" style="296" customWidth="1"/>
    <col min="14854" max="14855" width="15.7109375" style="296" customWidth="1"/>
    <col min="14856" max="14856" width="9.140625" style="296"/>
    <col min="14857" max="14857" width="12.140625" style="296" bestFit="1" customWidth="1"/>
    <col min="14858" max="14858" width="12.28515625" style="296" customWidth="1"/>
    <col min="14859" max="15099" width="9.140625" style="296"/>
    <col min="15100" max="15100" width="7.7109375" style="296" customWidth="1"/>
    <col min="15101" max="15101" width="37.7109375" style="296" customWidth="1"/>
    <col min="15102" max="15102" width="15.7109375" style="296" customWidth="1"/>
    <col min="15103" max="15103" width="11.7109375" style="296" customWidth="1"/>
    <col min="15104" max="15106" width="15.7109375" style="296" customWidth="1"/>
    <col min="15107" max="15107" width="30.7109375" style="296" customWidth="1"/>
    <col min="15108" max="15108" width="13.7109375" style="296" customWidth="1"/>
    <col min="15109" max="15109" width="21.7109375" style="296" customWidth="1"/>
    <col min="15110" max="15111" width="15.7109375" style="296" customWidth="1"/>
    <col min="15112" max="15112" width="9.140625" style="296"/>
    <col min="15113" max="15113" width="12.140625" style="296" bestFit="1" customWidth="1"/>
    <col min="15114" max="15114" width="12.28515625" style="296" customWidth="1"/>
    <col min="15115" max="15355" width="9.140625" style="296"/>
    <col min="15356" max="15356" width="7.7109375" style="296" customWidth="1"/>
    <col min="15357" max="15357" width="37.7109375" style="296" customWidth="1"/>
    <col min="15358" max="15358" width="15.7109375" style="296" customWidth="1"/>
    <col min="15359" max="15359" width="11.7109375" style="296" customWidth="1"/>
    <col min="15360" max="15362" width="15.7109375" style="296" customWidth="1"/>
    <col min="15363" max="15363" width="30.7109375" style="296" customWidth="1"/>
    <col min="15364" max="15364" width="13.7109375" style="296" customWidth="1"/>
    <col min="15365" max="15365" width="21.7109375" style="296" customWidth="1"/>
    <col min="15366" max="15367" width="15.7109375" style="296" customWidth="1"/>
    <col min="15368" max="15368" width="9.140625" style="296"/>
    <col min="15369" max="15369" width="12.140625" style="296" bestFit="1" customWidth="1"/>
    <col min="15370" max="15370" width="12.28515625" style="296" customWidth="1"/>
    <col min="15371" max="15611" width="9.140625" style="296"/>
    <col min="15612" max="15612" width="7.7109375" style="296" customWidth="1"/>
    <col min="15613" max="15613" width="37.7109375" style="296" customWidth="1"/>
    <col min="15614" max="15614" width="15.7109375" style="296" customWidth="1"/>
    <col min="15615" max="15615" width="11.7109375" style="296" customWidth="1"/>
    <col min="15616" max="15618" width="15.7109375" style="296" customWidth="1"/>
    <col min="15619" max="15619" width="30.7109375" style="296" customWidth="1"/>
    <col min="15620" max="15620" width="13.7109375" style="296" customWidth="1"/>
    <col min="15621" max="15621" width="21.7109375" style="296" customWidth="1"/>
    <col min="15622" max="15623" width="15.7109375" style="296" customWidth="1"/>
    <col min="15624" max="15624" width="9.140625" style="296"/>
    <col min="15625" max="15625" width="12.140625" style="296" bestFit="1" customWidth="1"/>
    <col min="15626" max="15626" width="12.28515625" style="296" customWidth="1"/>
    <col min="15627" max="15867" width="9.140625" style="296"/>
    <col min="15868" max="15868" width="7.7109375" style="296" customWidth="1"/>
    <col min="15869" max="15869" width="37.7109375" style="296" customWidth="1"/>
    <col min="15870" max="15870" width="15.7109375" style="296" customWidth="1"/>
    <col min="15871" max="15871" width="11.7109375" style="296" customWidth="1"/>
    <col min="15872" max="15874" width="15.7109375" style="296" customWidth="1"/>
    <col min="15875" max="15875" width="30.7109375" style="296" customWidth="1"/>
    <col min="15876" max="15876" width="13.7109375" style="296" customWidth="1"/>
    <col min="15877" max="15877" width="21.7109375" style="296" customWidth="1"/>
    <col min="15878" max="15879" width="15.7109375" style="296" customWidth="1"/>
    <col min="15880" max="15880" width="9.140625" style="296"/>
    <col min="15881" max="15881" width="12.140625" style="296" bestFit="1" customWidth="1"/>
    <col min="15882" max="15882" width="12.28515625" style="296" customWidth="1"/>
    <col min="15883" max="16123" width="9.140625" style="296"/>
    <col min="16124" max="16124" width="7.7109375" style="296" customWidth="1"/>
    <col min="16125" max="16125" width="37.7109375" style="296" customWidth="1"/>
    <col min="16126" max="16126" width="15.7109375" style="296" customWidth="1"/>
    <col min="16127" max="16127" width="11.7109375" style="296" customWidth="1"/>
    <col min="16128" max="16130" width="15.7109375" style="296" customWidth="1"/>
    <col min="16131" max="16131" width="30.7109375" style="296" customWidth="1"/>
    <col min="16132" max="16132" width="13.7109375" style="296" customWidth="1"/>
    <col min="16133" max="16133" width="21.7109375" style="296" customWidth="1"/>
    <col min="16134" max="16135" width="15.7109375" style="296" customWidth="1"/>
    <col min="16136" max="16136" width="9.140625" style="296"/>
    <col min="16137" max="16137" width="12.140625" style="296" bestFit="1" customWidth="1"/>
    <col min="16138" max="16138" width="12.28515625" style="296" customWidth="1"/>
    <col min="16139" max="16384" width="9.140625" style="296"/>
  </cols>
  <sheetData>
    <row r="1" spans="1:11" ht="21.75" customHeight="1" x14ac:dyDescent="0.3">
      <c r="A1" s="949"/>
      <c r="B1" s="949"/>
      <c r="C1" s="949"/>
      <c r="D1" s="949"/>
      <c r="E1" s="949"/>
      <c r="F1" s="949"/>
      <c r="G1" s="950" t="s">
        <v>2228</v>
      </c>
    </row>
    <row r="2" spans="1:11" ht="25.5" customHeight="1" x14ac:dyDescent="0.25">
      <c r="A2" s="2660" t="s">
        <v>1232</v>
      </c>
      <c r="B2" s="2660"/>
      <c r="C2" s="2660"/>
      <c r="D2" s="2660"/>
      <c r="E2" s="2660"/>
      <c r="F2" s="2660"/>
      <c r="G2" s="2660"/>
    </row>
    <row r="3" spans="1:11" ht="25.5" customHeight="1" x14ac:dyDescent="0.25">
      <c r="A3" s="2660" t="s">
        <v>626</v>
      </c>
      <c r="B3" s="2660"/>
      <c r="C3" s="2660"/>
      <c r="D3" s="2660"/>
      <c r="E3" s="2660"/>
      <c r="F3" s="2660"/>
      <c r="G3" s="2660"/>
    </row>
    <row r="4" spans="1:11" ht="25.5" customHeight="1" x14ac:dyDescent="0.25">
      <c r="A4" s="2660" t="s">
        <v>1251</v>
      </c>
      <c r="B4" s="2660"/>
      <c r="C4" s="2660"/>
      <c r="D4" s="2660"/>
      <c r="E4" s="2660"/>
      <c r="F4" s="2660"/>
      <c r="G4" s="2660"/>
    </row>
    <row r="5" spans="1:11" ht="12.75" customHeight="1" x14ac:dyDescent="0.3">
      <c r="A5" s="951"/>
      <c r="B5" s="952"/>
      <c r="C5" s="952"/>
      <c r="D5" s="952"/>
      <c r="E5" s="952"/>
      <c r="F5" s="952"/>
      <c r="G5" s="952"/>
    </row>
    <row r="6" spans="1:11" ht="90.75" customHeight="1" x14ac:dyDescent="0.25">
      <c r="A6" s="953" t="s">
        <v>1</v>
      </c>
      <c r="B6" s="953" t="s">
        <v>1658</v>
      </c>
      <c r="C6" s="953" t="s">
        <v>1264</v>
      </c>
      <c r="D6" s="953" t="s">
        <v>1265</v>
      </c>
      <c r="E6" s="953" t="s">
        <v>1394</v>
      </c>
      <c r="F6" s="953" t="s">
        <v>1682</v>
      </c>
      <c r="G6" s="953" t="s">
        <v>1267</v>
      </c>
    </row>
    <row r="7" spans="1:11" ht="18.75" x14ac:dyDescent="0.25">
      <c r="A7" s="953">
        <v>1</v>
      </c>
      <c r="B7" s="953">
        <v>2</v>
      </c>
      <c r="C7" s="953">
        <v>3</v>
      </c>
      <c r="D7" s="953">
        <v>4</v>
      </c>
      <c r="E7" s="953">
        <v>5</v>
      </c>
      <c r="F7" s="953">
        <v>6</v>
      </c>
      <c r="G7" s="953">
        <v>7</v>
      </c>
    </row>
    <row r="8" spans="1:11" ht="41.25" customHeight="1" x14ac:dyDescent="0.25">
      <c r="A8" s="2661" t="s">
        <v>2391</v>
      </c>
      <c r="B8" s="2661"/>
      <c r="C8" s="2661"/>
      <c r="D8" s="2661"/>
      <c r="E8" s="2661"/>
      <c r="F8" s="2661"/>
      <c r="G8" s="2661"/>
    </row>
    <row r="9" spans="1:11" ht="57.75" customHeight="1" x14ac:dyDescent="0.25">
      <c r="A9" s="953" t="s">
        <v>10</v>
      </c>
      <c r="B9" s="954" t="s">
        <v>1906</v>
      </c>
      <c r="C9" s="953" t="s">
        <v>1269</v>
      </c>
      <c r="D9" s="953">
        <v>100</v>
      </c>
      <c r="E9" s="953">
        <v>100</v>
      </c>
      <c r="F9" s="953">
        <v>100</v>
      </c>
      <c r="G9" s="1646" t="s">
        <v>1907</v>
      </c>
      <c r="J9" s="297"/>
      <c r="K9" s="297"/>
    </row>
    <row r="10" spans="1:11" ht="117" customHeight="1" x14ac:dyDescent="0.25">
      <c r="A10" s="953" t="s">
        <v>14</v>
      </c>
      <c r="B10" s="955" t="s">
        <v>1908</v>
      </c>
      <c r="C10" s="953" t="s">
        <v>1269</v>
      </c>
      <c r="D10" s="953">
        <v>96.5</v>
      </c>
      <c r="E10" s="953">
        <v>96.5</v>
      </c>
      <c r="F10" s="953">
        <v>98.1</v>
      </c>
      <c r="G10" s="1647" t="s">
        <v>1909</v>
      </c>
    </row>
    <row r="11" spans="1:11" ht="117" customHeight="1" x14ac:dyDescent="0.25">
      <c r="A11" s="953" t="s">
        <v>16</v>
      </c>
      <c r="B11" s="954" t="s">
        <v>1910</v>
      </c>
      <c r="C11" s="953" t="s">
        <v>1911</v>
      </c>
      <c r="D11" s="953">
        <v>3.9</v>
      </c>
      <c r="E11" s="953">
        <v>3.9</v>
      </c>
      <c r="F11" s="953">
        <v>2.2999999999999998</v>
      </c>
      <c r="G11" s="1647" t="s">
        <v>1912</v>
      </c>
    </row>
    <row r="12" spans="1:11" ht="29.25" customHeight="1" x14ac:dyDescent="0.25">
      <c r="A12" s="953" t="s">
        <v>143</v>
      </c>
      <c r="B12" s="954" t="s">
        <v>1913</v>
      </c>
      <c r="C12" s="953" t="s">
        <v>1269</v>
      </c>
      <c r="D12" s="953" t="s">
        <v>355</v>
      </c>
      <c r="E12" s="953">
        <v>0</v>
      </c>
      <c r="F12" s="953">
        <v>0</v>
      </c>
      <c r="G12" s="1647" t="s">
        <v>1914</v>
      </c>
    </row>
    <row r="13" spans="1:11" ht="58.5" customHeight="1" x14ac:dyDescent="0.25">
      <c r="A13" s="953" t="s">
        <v>156</v>
      </c>
      <c r="B13" s="954" t="s">
        <v>1915</v>
      </c>
      <c r="C13" s="953" t="s">
        <v>1269</v>
      </c>
      <c r="D13" s="953">
        <v>100</v>
      </c>
      <c r="E13" s="953">
        <v>100</v>
      </c>
      <c r="F13" s="953">
        <v>100</v>
      </c>
      <c r="G13" s="1648" t="s">
        <v>1916</v>
      </c>
    </row>
    <row r="14" spans="1:11" ht="48.75" customHeight="1" x14ac:dyDescent="0.25">
      <c r="A14" s="2661" t="s">
        <v>2392</v>
      </c>
      <c r="B14" s="2661"/>
      <c r="C14" s="2661"/>
      <c r="D14" s="2661"/>
      <c r="E14" s="2661"/>
      <c r="F14" s="2661"/>
      <c r="G14" s="2661"/>
    </row>
    <row r="15" spans="1:11" ht="83.25" customHeight="1" x14ac:dyDescent="0.25">
      <c r="A15" s="953" t="s">
        <v>10</v>
      </c>
      <c r="B15" s="955" t="s">
        <v>1917</v>
      </c>
      <c r="C15" s="953" t="s">
        <v>1269</v>
      </c>
      <c r="D15" s="953">
        <v>100</v>
      </c>
      <c r="E15" s="953">
        <v>100</v>
      </c>
      <c r="F15" s="953">
        <v>100</v>
      </c>
      <c r="G15" s="1645" t="s">
        <v>2622</v>
      </c>
      <c r="I15" s="297"/>
      <c r="J15" s="297"/>
      <c r="K15" s="297"/>
    </row>
    <row r="16" spans="1:11" ht="61.5" customHeight="1" x14ac:dyDescent="0.25">
      <c r="A16" s="953" t="s">
        <v>14</v>
      </c>
      <c r="B16" s="955" t="s">
        <v>1918</v>
      </c>
      <c r="C16" s="953" t="s">
        <v>1269</v>
      </c>
      <c r="D16" s="953">
        <v>75</v>
      </c>
      <c r="E16" s="953">
        <v>75</v>
      </c>
      <c r="F16" s="953">
        <v>100</v>
      </c>
      <c r="G16" s="1645" t="s">
        <v>1919</v>
      </c>
      <c r="J16" s="297"/>
      <c r="K16" s="297"/>
    </row>
    <row r="17" spans="1:11" ht="135" customHeight="1" x14ac:dyDescent="0.25">
      <c r="A17" s="953" t="s">
        <v>16</v>
      </c>
      <c r="B17" s="955" t="s">
        <v>1920</v>
      </c>
      <c r="C17" s="956" t="s">
        <v>1269</v>
      </c>
      <c r="D17" s="956">
        <v>97</v>
      </c>
      <c r="E17" s="956">
        <v>100</v>
      </c>
      <c r="F17" s="956">
        <v>100</v>
      </c>
      <c r="G17" s="1649" t="s">
        <v>2389</v>
      </c>
      <c r="J17" s="297"/>
      <c r="K17" s="297"/>
    </row>
    <row r="18" spans="1:11" ht="57.75" customHeight="1" x14ac:dyDescent="0.25">
      <c r="A18" s="953" t="s">
        <v>143</v>
      </c>
      <c r="B18" s="955" t="s">
        <v>1921</v>
      </c>
      <c r="C18" s="956" t="s">
        <v>1269</v>
      </c>
      <c r="D18" s="956">
        <v>100</v>
      </c>
      <c r="E18" s="956">
        <v>100</v>
      </c>
      <c r="F18" s="956">
        <v>100</v>
      </c>
      <c r="G18" s="1649" t="s">
        <v>1922</v>
      </c>
      <c r="J18" s="297"/>
      <c r="K18" s="297"/>
    </row>
    <row r="19" spans="1:11" ht="156.75" customHeight="1" x14ac:dyDescent="0.25">
      <c r="A19" s="953" t="s">
        <v>156</v>
      </c>
      <c r="B19" s="955" t="s">
        <v>1923</v>
      </c>
      <c r="C19" s="953" t="s">
        <v>1269</v>
      </c>
      <c r="D19" s="953">
        <v>100</v>
      </c>
      <c r="E19" s="956">
        <v>100</v>
      </c>
      <c r="F19" s="956">
        <v>88.4</v>
      </c>
      <c r="G19" s="1646" t="s">
        <v>1924</v>
      </c>
      <c r="I19" s="297"/>
      <c r="J19" s="297"/>
      <c r="K19" s="297"/>
    </row>
    <row r="20" spans="1:11" ht="46.5" customHeight="1" x14ac:dyDescent="0.25">
      <c r="A20" s="953" t="s">
        <v>162</v>
      </c>
      <c r="B20" s="955" t="s">
        <v>1925</v>
      </c>
      <c r="C20" s="953" t="s">
        <v>1269</v>
      </c>
      <c r="D20" s="953">
        <v>75</v>
      </c>
      <c r="E20" s="956">
        <v>80</v>
      </c>
      <c r="F20" s="956">
        <v>47.2</v>
      </c>
      <c r="G20" s="1646" t="s">
        <v>1926</v>
      </c>
      <c r="I20" s="297"/>
      <c r="J20" s="297"/>
      <c r="K20" s="297"/>
    </row>
    <row r="21" spans="1:11" ht="96" customHeight="1" x14ac:dyDescent="0.25">
      <c r="A21" s="953" t="s">
        <v>171</v>
      </c>
      <c r="B21" s="955" t="s">
        <v>1927</v>
      </c>
      <c r="C21" s="953" t="s">
        <v>1269</v>
      </c>
      <c r="D21" s="953">
        <v>2</v>
      </c>
      <c r="E21" s="956">
        <v>2</v>
      </c>
      <c r="F21" s="956">
        <v>0.28000000000000003</v>
      </c>
      <c r="G21" s="1645" t="s">
        <v>1928</v>
      </c>
      <c r="I21" s="297"/>
      <c r="J21" s="297"/>
      <c r="K21" s="297"/>
    </row>
    <row r="22" spans="1:11" ht="134.25" customHeight="1" x14ac:dyDescent="0.25">
      <c r="A22" s="953" t="s">
        <v>179</v>
      </c>
      <c r="B22" s="955" t="s">
        <v>1929</v>
      </c>
      <c r="C22" s="953" t="s">
        <v>1269</v>
      </c>
      <c r="D22" s="953">
        <v>85</v>
      </c>
      <c r="E22" s="956">
        <v>90</v>
      </c>
      <c r="F22" s="956">
        <v>99</v>
      </c>
      <c r="G22" s="1645" t="s">
        <v>1930</v>
      </c>
      <c r="I22" s="297"/>
      <c r="J22" s="297"/>
      <c r="K22" s="297"/>
    </row>
    <row r="23" spans="1:11" ht="39.75" customHeight="1" x14ac:dyDescent="0.25">
      <c r="A23" s="953" t="s">
        <v>193</v>
      </c>
      <c r="B23" s="955" t="s">
        <v>1931</v>
      </c>
      <c r="C23" s="953" t="s">
        <v>1269</v>
      </c>
      <c r="D23" s="953">
        <v>30</v>
      </c>
      <c r="E23" s="956">
        <v>30</v>
      </c>
      <c r="F23" s="956">
        <v>0</v>
      </c>
      <c r="G23" s="1645" t="s">
        <v>1932</v>
      </c>
      <c r="I23" s="297"/>
      <c r="J23" s="297"/>
      <c r="K23" s="297"/>
    </row>
    <row r="24" spans="1:11" ht="47.25" customHeight="1" x14ac:dyDescent="0.25">
      <c r="A24" s="953" t="s">
        <v>206</v>
      </c>
      <c r="B24" s="955" t="s">
        <v>1933</v>
      </c>
      <c r="C24" s="953" t="s">
        <v>1269</v>
      </c>
      <c r="D24" s="953">
        <v>5</v>
      </c>
      <c r="E24" s="956">
        <v>5</v>
      </c>
      <c r="F24" s="956">
        <v>0</v>
      </c>
      <c r="G24" s="1645" t="s">
        <v>1932</v>
      </c>
      <c r="I24" s="297"/>
      <c r="J24" s="297"/>
      <c r="K24" s="297"/>
    </row>
    <row r="25" spans="1:11" ht="42" customHeight="1" x14ac:dyDescent="0.25">
      <c r="A25" s="953" t="s">
        <v>215</v>
      </c>
      <c r="B25" s="955" t="s">
        <v>1934</v>
      </c>
      <c r="C25" s="953" t="s">
        <v>1269</v>
      </c>
      <c r="D25" s="953">
        <v>5</v>
      </c>
      <c r="E25" s="956">
        <v>5</v>
      </c>
      <c r="F25" s="956">
        <v>0</v>
      </c>
      <c r="G25" s="1645" t="s">
        <v>1932</v>
      </c>
      <c r="I25" s="297"/>
      <c r="J25" s="297"/>
      <c r="K25" s="297"/>
    </row>
    <row r="26" spans="1:11" ht="137.25" customHeight="1" x14ac:dyDescent="0.25">
      <c r="A26" s="953" t="s">
        <v>224</v>
      </c>
      <c r="B26" s="955" t="s">
        <v>1935</v>
      </c>
      <c r="C26" s="953" t="s">
        <v>1269</v>
      </c>
      <c r="D26" s="953">
        <v>100</v>
      </c>
      <c r="E26" s="956">
        <v>100</v>
      </c>
      <c r="F26" s="956">
        <v>100</v>
      </c>
      <c r="G26" s="1645" t="s">
        <v>1936</v>
      </c>
      <c r="I26" s="297"/>
      <c r="J26" s="297"/>
      <c r="K26" s="297"/>
    </row>
    <row r="27" spans="1:11" ht="100.5" customHeight="1" x14ac:dyDescent="0.25">
      <c r="A27" s="953" t="s">
        <v>233</v>
      </c>
      <c r="B27" s="955" t="s">
        <v>1937</v>
      </c>
      <c r="C27" s="953" t="s">
        <v>1269</v>
      </c>
      <c r="D27" s="953">
        <v>87</v>
      </c>
      <c r="E27" s="956">
        <v>87.2</v>
      </c>
      <c r="F27" s="956">
        <v>80</v>
      </c>
      <c r="G27" s="1645" t="s">
        <v>2623</v>
      </c>
      <c r="I27" s="297"/>
      <c r="J27" s="297"/>
      <c r="K27" s="297"/>
    </row>
    <row r="28" spans="1:11" ht="152.25" customHeight="1" x14ac:dyDescent="0.25">
      <c r="A28" s="953" t="s">
        <v>242</v>
      </c>
      <c r="B28" s="955" t="s">
        <v>1938</v>
      </c>
      <c r="C28" s="953" t="s">
        <v>1269</v>
      </c>
      <c r="D28" s="953">
        <v>100</v>
      </c>
      <c r="E28" s="956">
        <v>100</v>
      </c>
      <c r="F28" s="956">
        <v>91.48</v>
      </c>
      <c r="G28" s="1645" t="s">
        <v>1939</v>
      </c>
      <c r="I28" s="297"/>
      <c r="J28" s="297"/>
      <c r="K28" s="297"/>
    </row>
    <row r="29" spans="1:11" ht="178.5" customHeight="1" x14ac:dyDescent="0.25">
      <c r="A29" s="953" t="s">
        <v>248</v>
      </c>
      <c r="B29" s="955" t="s">
        <v>1940</v>
      </c>
      <c r="C29" s="953" t="s">
        <v>1269</v>
      </c>
      <c r="D29" s="953">
        <v>0</v>
      </c>
      <c r="E29" s="956">
        <v>24.24</v>
      </c>
      <c r="F29" s="956">
        <v>24.24</v>
      </c>
      <c r="G29" s="1650" t="s">
        <v>2390</v>
      </c>
      <c r="I29" s="297"/>
      <c r="J29" s="297"/>
      <c r="K29" s="297"/>
    </row>
    <row r="30" spans="1:11" ht="195" customHeight="1" x14ac:dyDescent="0.25">
      <c r="A30" s="953" t="s">
        <v>254</v>
      </c>
      <c r="B30" s="955" t="s">
        <v>1941</v>
      </c>
      <c r="C30" s="953" t="s">
        <v>1269</v>
      </c>
      <c r="D30" s="953">
        <v>0</v>
      </c>
      <c r="E30" s="956">
        <v>50</v>
      </c>
      <c r="F30" s="956">
        <v>50</v>
      </c>
      <c r="G30" s="1650" t="s">
        <v>1942</v>
      </c>
      <c r="I30" s="297"/>
      <c r="J30" s="297"/>
      <c r="K30" s="297"/>
    </row>
    <row r="31" spans="1:11" ht="56.25" customHeight="1" x14ac:dyDescent="0.25">
      <c r="A31" s="953" t="s">
        <v>262</v>
      </c>
      <c r="B31" s="955" t="s">
        <v>1943</v>
      </c>
      <c r="C31" s="953" t="s">
        <v>1269</v>
      </c>
      <c r="D31" s="953">
        <v>80</v>
      </c>
      <c r="E31" s="956" t="s">
        <v>355</v>
      </c>
      <c r="F31" s="956" t="s">
        <v>355</v>
      </c>
      <c r="G31" s="1645" t="s">
        <v>2253</v>
      </c>
      <c r="J31" s="297"/>
      <c r="K31" s="297"/>
    </row>
  </sheetData>
  <mergeCells count="5">
    <mergeCell ref="A2:G2"/>
    <mergeCell ref="A3:G3"/>
    <mergeCell ref="A4:G4"/>
    <mergeCell ref="A8:G8"/>
    <mergeCell ref="A14:G14"/>
  </mergeCells>
  <pageMargins left="0.78740157480314965" right="0.39370078740157483" top="0.78740157480314965" bottom="0.78740157480314965" header="0.51181102362204722" footer="0.39370078740157483"/>
  <pageSetup paperSize="9" scale="62" firstPageNumber="247" orientation="landscape" useFirstPageNumber="1" r:id="rId1"/>
  <headerFooter>
    <oddFooter>&amp;R&amp;"Times New Roman,обычный"&amp;14&amp;P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F0"/>
  </sheetPr>
  <dimension ref="A1:O85"/>
  <sheetViews>
    <sheetView topLeftCell="A80" zoomScale="70" zoomScaleNormal="70" zoomScalePageLayoutView="60" workbookViewId="0">
      <selection activeCell="H98" sqref="H98"/>
    </sheetView>
  </sheetViews>
  <sheetFormatPr defaultColWidth="8.7109375" defaultRowHeight="18" x14ac:dyDescent="0.25"/>
  <cols>
    <col min="1" max="1" width="8.7109375" style="42" customWidth="1"/>
    <col min="2" max="2" width="45.7109375" style="172" customWidth="1"/>
    <col min="3" max="3" width="15.7109375" style="172" customWidth="1"/>
    <col min="4" max="5" width="17.7109375" style="172" customWidth="1"/>
    <col min="6" max="6" width="12.7109375" style="172" customWidth="1"/>
    <col min="7" max="7" width="35.7109375" style="74" customWidth="1"/>
    <col min="8" max="8" width="17.7109375" style="172" customWidth="1"/>
    <col min="9" max="9" width="12.7109375" style="172" customWidth="1"/>
    <col min="10" max="10" width="30.7109375" style="74" customWidth="1"/>
    <col min="11" max="256" width="8.7109375" style="172"/>
    <col min="257" max="257" width="8.7109375" style="172" customWidth="1"/>
    <col min="258" max="258" width="45.7109375" style="172" customWidth="1"/>
    <col min="259" max="259" width="15.7109375" style="172" customWidth="1"/>
    <col min="260" max="261" width="17.7109375" style="172" customWidth="1"/>
    <col min="262" max="262" width="15.28515625" style="172" customWidth="1"/>
    <col min="263" max="263" width="35.7109375" style="172" customWidth="1"/>
    <col min="264" max="264" width="17.7109375" style="172" customWidth="1"/>
    <col min="265" max="265" width="15.28515625" style="172" customWidth="1"/>
    <col min="266" max="266" width="30.7109375" style="172" customWidth="1"/>
    <col min="267" max="512" width="8.7109375" style="172"/>
    <col min="513" max="513" width="8.7109375" style="172" customWidth="1"/>
    <col min="514" max="514" width="45.7109375" style="172" customWidth="1"/>
    <col min="515" max="515" width="15.7109375" style="172" customWidth="1"/>
    <col min="516" max="517" width="17.7109375" style="172" customWidth="1"/>
    <col min="518" max="518" width="15.28515625" style="172" customWidth="1"/>
    <col min="519" max="519" width="35.7109375" style="172" customWidth="1"/>
    <col min="520" max="520" width="17.7109375" style="172" customWidth="1"/>
    <col min="521" max="521" width="15.28515625" style="172" customWidth="1"/>
    <col min="522" max="522" width="30.7109375" style="172" customWidth="1"/>
    <col min="523" max="768" width="8.7109375" style="172"/>
    <col min="769" max="769" width="8.7109375" style="172" customWidth="1"/>
    <col min="770" max="770" width="45.7109375" style="172" customWidth="1"/>
    <col min="771" max="771" width="15.7109375" style="172" customWidth="1"/>
    <col min="772" max="773" width="17.7109375" style="172" customWidth="1"/>
    <col min="774" max="774" width="15.28515625" style="172" customWidth="1"/>
    <col min="775" max="775" width="35.7109375" style="172" customWidth="1"/>
    <col min="776" max="776" width="17.7109375" style="172" customWidth="1"/>
    <col min="777" max="777" width="15.28515625" style="172" customWidth="1"/>
    <col min="778" max="778" width="30.7109375" style="172" customWidth="1"/>
    <col min="779" max="1024" width="8.7109375" style="172"/>
    <col min="1025" max="1025" width="8.7109375" style="172" customWidth="1"/>
    <col min="1026" max="1026" width="45.7109375" style="172" customWidth="1"/>
    <col min="1027" max="1027" width="15.7109375" style="172" customWidth="1"/>
    <col min="1028" max="1029" width="17.7109375" style="172" customWidth="1"/>
    <col min="1030" max="1030" width="15.28515625" style="172" customWidth="1"/>
    <col min="1031" max="1031" width="35.7109375" style="172" customWidth="1"/>
    <col min="1032" max="1032" width="17.7109375" style="172" customWidth="1"/>
    <col min="1033" max="1033" width="15.28515625" style="172" customWidth="1"/>
    <col min="1034" max="1034" width="30.7109375" style="172" customWidth="1"/>
    <col min="1035" max="1280" width="8.7109375" style="172"/>
    <col min="1281" max="1281" width="8.7109375" style="172" customWidth="1"/>
    <col min="1282" max="1282" width="45.7109375" style="172" customWidth="1"/>
    <col min="1283" max="1283" width="15.7109375" style="172" customWidth="1"/>
    <col min="1284" max="1285" width="17.7109375" style="172" customWidth="1"/>
    <col min="1286" max="1286" width="15.28515625" style="172" customWidth="1"/>
    <col min="1287" max="1287" width="35.7109375" style="172" customWidth="1"/>
    <col min="1288" max="1288" width="17.7109375" style="172" customWidth="1"/>
    <col min="1289" max="1289" width="15.28515625" style="172" customWidth="1"/>
    <col min="1290" max="1290" width="30.7109375" style="172" customWidth="1"/>
    <col min="1291" max="1536" width="8.7109375" style="172"/>
    <col min="1537" max="1537" width="8.7109375" style="172" customWidth="1"/>
    <col min="1538" max="1538" width="45.7109375" style="172" customWidth="1"/>
    <col min="1539" max="1539" width="15.7109375" style="172" customWidth="1"/>
    <col min="1540" max="1541" width="17.7109375" style="172" customWidth="1"/>
    <col min="1542" max="1542" width="15.28515625" style="172" customWidth="1"/>
    <col min="1543" max="1543" width="35.7109375" style="172" customWidth="1"/>
    <col min="1544" max="1544" width="17.7109375" style="172" customWidth="1"/>
    <col min="1545" max="1545" width="15.28515625" style="172" customWidth="1"/>
    <col min="1546" max="1546" width="30.7109375" style="172" customWidth="1"/>
    <col min="1547" max="1792" width="8.7109375" style="172"/>
    <col min="1793" max="1793" width="8.7109375" style="172" customWidth="1"/>
    <col min="1794" max="1794" width="45.7109375" style="172" customWidth="1"/>
    <col min="1795" max="1795" width="15.7109375" style="172" customWidth="1"/>
    <col min="1796" max="1797" width="17.7109375" style="172" customWidth="1"/>
    <col min="1798" max="1798" width="15.28515625" style="172" customWidth="1"/>
    <col min="1799" max="1799" width="35.7109375" style="172" customWidth="1"/>
    <col min="1800" max="1800" width="17.7109375" style="172" customWidth="1"/>
    <col min="1801" max="1801" width="15.28515625" style="172" customWidth="1"/>
    <col min="1802" max="1802" width="30.7109375" style="172" customWidth="1"/>
    <col min="1803" max="2048" width="8.7109375" style="172"/>
    <col min="2049" max="2049" width="8.7109375" style="172" customWidth="1"/>
    <col min="2050" max="2050" width="45.7109375" style="172" customWidth="1"/>
    <col min="2051" max="2051" width="15.7109375" style="172" customWidth="1"/>
    <col min="2052" max="2053" width="17.7109375" style="172" customWidth="1"/>
    <col min="2054" max="2054" width="15.28515625" style="172" customWidth="1"/>
    <col min="2055" max="2055" width="35.7109375" style="172" customWidth="1"/>
    <col min="2056" max="2056" width="17.7109375" style="172" customWidth="1"/>
    <col min="2057" max="2057" width="15.28515625" style="172" customWidth="1"/>
    <col min="2058" max="2058" width="30.7109375" style="172" customWidth="1"/>
    <col min="2059" max="2304" width="8.7109375" style="172"/>
    <col min="2305" max="2305" width="8.7109375" style="172" customWidth="1"/>
    <col min="2306" max="2306" width="45.7109375" style="172" customWidth="1"/>
    <col min="2307" max="2307" width="15.7109375" style="172" customWidth="1"/>
    <col min="2308" max="2309" width="17.7109375" style="172" customWidth="1"/>
    <col min="2310" max="2310" width="15.28515625" style="172" customWidth="1"/>
    <col min="2311" max="2311" width="35.7109375" style="172" customWidth="1"/>
    <col min="2312" max="2312" width="17.7109375" style="172" customWidth="1"/>
    <col min="2313" max="2313" width="15.28515625" style="172" customWidth="1"/>
    <col min="2314" max="2314" width="30.7109375" style="172" customWidth="1"/>
    <col min="2315" max="2560" width="8.7109375" style="172"/>
    <col min="2561" max="2561" width="8.7109375" style="172" customWidth="1"/>
    <col min="2562" max="2562" width="45.7109375" style="172" customWidth="1"/>
    <col min="2563" max="2563" width="15.7109375" style="172" customWidth="1"/>
    <col min="2564" max="2565" width="17.7109375" style="172" customWidth="1"/>
    <col min="2566" max="2566" width="15.28515625" style="172" customWidth="1"/>
    <col min="2567" max="2567" width="35.7109375" style="172" customWidth="1"/>
    <col min="2568" max="2568" width="17.7109375" style="172" customWidth="1"/>
    <col min="2569" max="2569" width="15.28515625" style="172" customWidth="1"/>
    <col min="2570" max="2570" width="30.7109375" style="172" customWidth="1"/>
    <col min="2571" max="2816" width="8.7109375" style="172"/>
    <col min="2817" max="2817" width="8.7109375" style="172" customWidth="1"/>
    <col min="2818" max="2818" width="45.7109375" style="172" customWidth="1"/>
    <col min="2819" max="2819" width="15.7109375" style="172" customWidth="1"/>
    <col min="2820" max="2821" width="17.7109375" style="172" customWidth="1"/>
    <col min="2822" max="2822" width="15.28515625" style="172" customWidth="1"/>
    <col min="2823" max="2823" width="35.7109375" style="172" customWidth="1"/>
    <col min="2824" max="2824" width="17.7109375" style="172" customWidth="1"/>
    <col min="2825" max="2825" width="15.28515625" style="172" customWidth="1"/>
    <col min="2826" max="2826" width="30.7109375" style="172" customWidth="1"/>
    <col min="2827" max="3072" width="8.7109375" style="172"/>
    <col min="3073" max="3073" width="8.7109375" style="172" customWidth="1"/>
    <col min="3074" max="3074" width="45.7109375" style="172" customWidth="1"/>
    <col min="3075" max="3075" width="15.7109375" style="172" customWidth="1"/>
    <col min="3076" max="3077" width="17.7109375" style="172" customWidth="1"/>
    <col min="3078" max="3078" width="15.28515625" style="172" customWidth="1"/>
    <col min="3079" max="3079" width="35.7109375" style="172" customWidth="1"/>
    <col min="3080" max="3080" width="17.7109375" style="172" customWidth="1"/>
    <col min="3081" max="3081" width="15.28515625" style="172" customWidth="1"/>
    <col min="3082" max="3082" width="30.7109375" style="172" customWidth="1"/>
    <col min="3083" max="3328" width="8.7109375" style="172"/>
    <col min="3329" max="3329" width="8.7109375" style="172" customWidth="1"/>
    <col min="3330" max="3330" width="45.7109375" style="172" customWidth="1"/>
    <col min="3331" max="3331" width="15.7109375" style="172" customWidth="1"/>
    <col min="3332" max="3333" width="17.7109375" style="172" customWidth="1"/>
    <col min="3334" max="3334" width="15.28515625" style="172" customWidth="1"/>
    <col min="3335" max="3335" width="35.7109375" style="172" customWidth="1"/>
    <col min="3336" max="3336" width="17.7109375" style="172" customWidth="1"/>
    <col min="3337" max="3337" width="15.28515625" style="172" customWidth="1"/>
    <col min="3338" max="3338" width="30.7109375" style="172" customWidth="1"/>
    <col min="3339" max="3584" width="8.7109375" style="172"/>
    <col min="3585" max="3585" width="8.7109375" style="172" customWidth="1"/>
    <col min="3586" max="3586" width="45.7109375" style="172" customWidth="1"/>
    <col min="3587" max="3587" width="15.7109375" style="172" customWidth="1"/>
    <col min="3588" max="3589" width="17.7109375" style="172" customWidth="1"/>
    <col min="3590" max="3590" width="15.28515625" style="172" customWidth="1"/>
    <col min="3591" max="3591" width="35.7109375" style="172" customWidth="1"/>
    <col min="3592" max="3592" width="17.7109375" style="172" customWidth="1"/>
    <col min="3593" max="3593" width="15.28515625" style="172" customWidth="1"/>
    <col min="3594" max="3594" width="30.7109375" style="172" customWidth="1"/>
    <col min="3595" max="3840" width="8.7109375" style="172"/>
    <col min="3841" max="3841" width="8.7109375" style="172" customWidth="1"/>
    <col min="3842" max="3842" width="45.7109375" style="172" customWidth="1"/>
    <col min="3843" max="3843" width="15.7109375" style="172" customWidth="1"/>
    <col min="3844" max="3845" width="17.7109375" style="172" customWidth="1"/>
    <col min="3846" max="3846" width="15.28515625" style="172" customWidth="1"/>
    <col min="3847" max="3847" width="35.7109375" style="172" customWidth="1"/>
    <col min="3848" max="3848" width="17.7109375" style="172" customWidth="1"/>
    <col min="3849" max="3849" width="15.28515625" style="172" customWidth="1"/>
    <col min="3850" max="3850" width="30.7109375" style="172" customWidth="1"/>
    <col min="3851" max="4096" width="8.7109375" style="172"/>
    <col min="4097" max="4097" width="8.7109375" style="172" customWidth="1"/>
    <col min="4098" max="4098" width="45.7109375" style="172" customWidth="1"/>
    <col min="4099" max="4099" width="15.7109375" style="172" customWidth="1"/>
    <col min="4100" max="4101" width="17.7109375" style="172" customWidth="1"/>
    <col min="4102" max="4102" width="15.28515625" style="172" customWidth="1"/>
    <col min="4103" max="4103" width="35.7109375" style="172" customWidth="1"/>
    <col min="4104" max="4104" width="17.7109375" style="172" customWidth="1"/>
    <col min="4105" max="4105" width="15.28515625" style="172" customWidth="1"/>
    <col min="4106" max="4106" width="30.7109375" style="172" customWidth="1"/>
    <col min="4107" max="4352" width="8.7109375" style="172"/>
    <col min="4353" max="4353" width="8.7109375" style="172" customWidth="1"/>
    <col min="4354" max="4354" width="45.7109375" style="172" customWidth="1"/>
    <col min="4355" max="4355" width="15.7109375" style="172" customWidth="1"/>
    <col min="4356" max="4357" width="17.7109375" style="172" customWidth="1"/>
    <col min="4358" max="4358" width="15.28515625" style="172" customWidth="1"/>
    <col min="4359" max="4359" width="35.7109375" style="172" customWidth="1"/>
    <col min="4360" max="4360" width="17.7109375" style="172" customWidth="1"/>
    <col min="4361" max="4361" width="15.28515625" style="172" customWidth="1"/>
    <col min="4362" max="4362" width="30.7109375" style="172" customWidth="1"/>
    <col min="4363" max="4608" width="8.7109375" style="172"/>
    <col min="4609" max="4609" width="8.7109375" style="172" customWidth="1"/>
    <col min="4610" max="4610" width="45.7109375" style="172" customWidth="1"/>
    <col min="4611" max="4611" width="15.7109375" style="172" customWidth="1"/>
    <col min="4612" max="4613" width="17.7109375" style="172" customWidth="1"/>
    <col min="4614" max="4614" width="15.28515625" style="172" customWidth="1"/>
    <col min="4615" max="4615" width="35.7109375" style="172" customWidth="1"/>
    <col min="4616" max="4616" width="17.7109375" style="172" customWidth="1"/>
    <col min="4617" max="4617" width="15.28515625" style="172" customWidth="1"/>
    <col min="4618" max="4618" width="30.7109375" style="172" customWidth="1"/>
    <col min="4619" max="4864" width="8.7109375" style="172"/>
    <col min="4865" max="4865" width="8.7109375" style="172" customWidth="1"/>
    <col min="4866" max="4866" width="45.7109375" style="172" customWidth="1"/>
    <col min="4867" max="4867" width="15.7109375" style="172" customWidth="1"/>
    <col min="4868" max="4869" width="17.7109375" style="172" customWidth="1"/>
    <col min="4870" max="4870" width="15.28515625" style="172" customWidth="1"/>
    <col min="4871" max="4871" width="35.7109375" style="172" customWidth="1"/>
    <col min="4872" max="4872" width="17.7109375" style="172" customWidth="1"/>
    <col min="4873" max="4873" width="15.28515625" style="172" customWidth="1"/>
    <col min="4874" max="4874" width="30.7109375" style="172" customWidth="1"/>
    <col min="4875" max="5120" width="8.7109375" style="172"/>
    <col min="5121" max="5121" width="8.7109375" style="172" customWidth="1"/>
    <col min="5122" max="5122" width="45.7109375" style="172" customWidth="1"/>
    <col min="5123" max="5123" width="15.7109375" style="172" customWidth="1"/>
    <col min="5124" max="5125" width="17.7109375" style="172" customWidth="1"/>
    <col min="5126" max="5126" width="15.28515625" style="172" customWidth="1"/>
    <col min="5127" max="5127" width="35.7109375" style="172" customWidth="1"/>
    <col min="5128" max="5128" width="17.7109375" style="172" customWidth="1"/>
    <col min="5129" max="5129" width="15.28515625" style="172" customWidth="1"/>
    <col min="5130" max="5130" width="30.7109375" style="172" customWidth="1"/>
    <col min="5131" max="5376" width="8.7109375" style="172"/>
    <col min="5377" max="5377" width="8.7109375" style="172" customWidth="1"/>
    <col min="5378" max="5378" width="45.7109375" style="172" customWidth="1"/>
    <col min="5379" max="5379" width="15.7109375" style="172" customWidth="1"/>
    <col min="5380" max="5381" width="17.7109375" style="172" customWidth="1"/>
    <col min="5382" max="5382" width="15.28515625" style="172" customWidth="1"/>
    <col min="5383" max="5383" width="35.7109375" style="172" customWidth="1"/>
    <col min="5384" max="5384" width="17.7109375" style="172" customWidth="1"/>
    <col min="5385" max="5385" width="15.28515625" style="172" customWidth="1"/>
    <col min="5386" max="5386" width="30.7109375" style="172" customWidth="1"/>
    <col min="5387" max="5632" width="8.7109375" style="172"/>
    <col min="5633" max="5633" width="8.7109375" style="172" customWidth="1"/>
    <col min="5634" max="5634" width="45.7109375" style="172" customWidth="1"/>
    <col min="5635" max="5635" width="15.7109375" style="172" customWidth="1"/>
    <col min="5636" max="5637" width="17.7109375" style="172" customWidth="1"/>
    <col min="5638" max="5638" width="15.28515625" style="172" customWidth="1"/>
    <col min="5639" max="5639" width="35.7109375" style="172" customWidth="1"/>
    <col min="5640" max="5640" width="17.7109375" style="172" customWidth="1"/>
    <col min="5641" max="5641" width="15.28515625" style="172" customWidth="1"/>
    <col min="5642" max="5642" width="30.7109375" style="172" customWidth="1"/>
    <col min="5643" max="5888" width="8.7109375" style="172"/>
    <col min="5889" max="5889" width="8.7109375" style="172" customWidth="1"/>
    <col min="5890" max="5890" width="45.7109375" style="172" customWidth="1"/>
    <col min="5891" max="5891" width="15.7109375" style="172" customWidth="1"/>
    <col min="5892" max="5893" width="17.7109375" style="172" customWidth="1"/>
    <col min="5894" max="5894" width="15.28515625" style="172" customWidth="1"/>
    <col min="5895" max="5895" width="35.7109375" style="172" customWidth="1"/>
    <col min="5896" max="5896" width="17.7109375" style="172" customWidth="1"/>
    <col min="5897" max="5897" width="15.28515625" style="172" customWidth="1"/>
    <col min="5898" max="5898" width="30.7109375" style="172" customWidth="1"/>
    <col min="5899" max="6144" width="8.7109375" style="172"/>
    <col min="6145" max="6145" width="8.7109375" style="172" customWidth="1"/>
    <col min="6146" max="6146" width="45.7109375" style="172" customWidth="1"/>
    <col min="6147" max="6147" width="15.7109375" style="172" customWidth="1"/>
    <col min="6148" max="6149" width="17.7109375" style="172" customWidth="1"/>
    <col min="6150" max="6150" width="15.28515625" style="172" customWidth="1"/>
    <col min="6151" max="6151" width="35.7109375" style="172" customWidth="1"/>
    <col min="6152" max="6152" width="17.7109375" style="172" customWidth="1"/>
    <col min="6153" max="6153" width="15.28515625" style="172" customWidth="1"/>
    <col min="6154" max="6154" width="30.7109375" style="172" customWidth="1"/>
    <col min="6155" max="6400" width="8.7109375" style="172"/>
    <col min="6401" max="6401" width="8.7109375" style="172" customWidth="1"/>
    <col min="6402" max="6402" width="45.7109375" style="172" customWidth="1"/>
    <col min="6403" max="6403" width="15.7109375" style="172" customWidth="1"/>
    <col min="6404" max="6405" width="17.7109375" style="172" customWidth="1"/>
    <col min="6406" max="6406" width="15.28515625" style="172" customWidth="1"/>
    <col min="6407" max="6407" width="35.7109375" style="172" customWidth="1"/>
    <col min="6408" max="6408" width="17.7109375" style="172" customWidth="1"/>
    <col min="6409" max="6409" width="15.28515625" style="172" customWidth="1"/>
    <col min="6410" max="6410" width="30.7109375" style="172" customWidth="1"/>
    <col min="6411" max="6656" width="8.7109375" style="172"/>
    <col min="6657" max="6657" width="8.7109375" style="172" customWidth="1"/>
    <col min="6658" max="6658" width="45.7109375" style="172" customWidth="1"/>
    <col min="6659" max="6659" width="15.7109375" style="172" customWidth="1"/>
    <col min="6660" max="6661" width="17.7109375" style="172" customWidth="1"/>
    <col min="6662" max="6662" width="15.28515625" style="172" customWidth="1"/>
    <col min="6663" max="6663" width="35.7109375" style="172" customWidth="1"/>
    <col min="6664" max="6664" width="17.7109375" style="172" customWidth="1"/>
    <col min="6665" max="6665" width="15.28515625" style="172" customWidth="1"/>
    <col min="6666" max="6666" width="30.7109375" style="172" customWidth="1"/>
    <col min="6667" max="6912" width="8.7109375" style="172"/>
    <col min="6913" max="6913" width="8.7109375" style="172" customWidth="1"/>
    <col min="6914" max="6914" width="45.7109375" style="172" customWidth="1"/>
    <col min="6915" max="6915" width="15.7109375" style="172" customWidth="1"/>
    <col min="6916" max="6917" width="17.7109375" style="172" customWidth="1"/>
    <col min="6918" max="6918" width="15.28515625" style="172" customWidth="1"/>
    <col min="6919" max="6919" width="35.7109375" style="172" customWidth="1"/>
    <col min="6920" max="6920" width="17.7109375" style="172" customWidth="1"/>
    <col min="6921" max="6921" width="15.28515625" style="172" customWidth="1"/>
    <col min="6922" max="6922" width="30.7109375" style="172" customWidth="1"/>
    <col min="6923" max="7168" width="8.7109375" style="172"/>
    <col min="7169" max="7169" width="8.7109375" style="172" customWidth="1"/>
    <col min="7170" max="7170" width="45.7109375" style="172" customWidth="1"/>
    <col min="7171" max="7171" width="15.7109375" style="172" customWidth="1"/>
    <col min="7172" max="7173" width="17.7109375" style="172" customWidth="1"/>
    <col min="7174" max="7174" width="15.28515625" style="172" customWidth="1"/>
    <col min="7175" max="7175" width="35.7109375" style="172" customWidth="1"/>
    <col min="7176" max="7176" width="17.7109375" style="172" customWidth="1"/>
    <col min="7177" max="7177" width="15.28515625" style="172" customWidth="1"/>
    <col min="7178" max="7178" width="30.7109375" style="172" customWidth="1"/>
    <col min="7179" max="7424" width="8.7109375" style="172"/>
    <col min="7425" max="7425" width="8.7109375" style="172" customWidth="1"/>
    <col min="7426" max="7426" width="45.7109375" style="172" customWidth="1"/>
    <col min="7427" max="7427" width="15.7109375" style="172" customWidth="1"/>
    <col min="7428" max="7429" width="17.7109375" style="172" customWidth="1"/>
    <col min="7430" max="7430" width="15.28515625" style="172" customWidth="1"/>
    <col min="7431" max="7431" width="35.7109375" style="172" customWidth="1"/>
    <col min="7432" max="7432" width="17.7109375" style="172" customWidth="1"/>
    <col min="7433" max="7433" width="15.28515625" style="172" customWidth="1"/>
    <col min="7434" max="7434" width="30.7109375" style="172" customWidth="1"/>
    <col min="7435" max="7680" width="8.7109375" style="172"/>
    <col min="7681" max="7681" width="8.7109375" style="172" customWidth="1"/>
    <col min="7682" max="7682" width="45.7109375" style="172" customWidth="1"/>
    <col min="7683" max="7683" width="15.7109375" style="172" customWidth="1"/>
    <col min="7684" max="7685" width="17.7109375" style="172" customWidth="1"/>
    <col min="7686" max="7686" width="15.28515625" style="172" customWidth="1"/>
    <col min="7687" max="7687" width="35.7109375" style="172" customWidth="1"/>
    <col min="7688" max="7688" width="17.7109375" style="172" customWidth="1"/>
    <col min="7689" max="7689" width="15.28515625" style="172" customWidth="1"/>
    <col min="7690" max="7690" width="30.7109375" style="172" customWidth="1"/>
    <col min="7691" max="7936" width="8.7109375" style="172"/>
    <col min="7937" max="7937" width="8.7109375" style="172" customWidth="1"/>
    <col min="7938" max="7938" width="45.7109375" style="172" customWidth="1"/>
    <col min="7939" max="7939" width="15.7109375" style="172" customWidth="1"/>
    <col min="7940" max="7941" width="17.7109375" style="172" customWidth="1"/>
    <col min="7942" max="7942" width="15.28515625" style="172" customWidth="1"/>
    <col min="7943" max="7943" width="35.7109375" style="172" customWidth="1"/>
    <col min="7944" max="7944" width="17.7109375" style="172" customWidth="1"/>
    <col min="7945" max="7945" width="15.28515625" style="172" customWidth="1"/>
    <col min="7946" max="7946" width="30.7109375" style="172" customWidth="1"/>
    <col min="7947" max="8192" width="8.7109375" style="172"/>
    <col min="8193" max="8193" width="8.7109375" style="172" customWidth="1"/>
    <col min="8194" max="8194" width="45.7109375" style="172" customWidth="1"/>
    <col min="8195" max="8195" width="15.7109375" style="172" customWidth="1"/>
    <col min="8196" max="8197" width="17.7109375" style="172" customWidth="1"/>
    <col min="8198" max="8198" width="15.28515625" style="172" customWidth="1"/>
    <col min="8199" max="8199" width="35.7109375" style="172" customWidth="1"/>
    <col min="8200" max="8200" width="17.7109375" style="172" customWidth="1"/>
    <col min="8201" max="8201" width="15.28515625" style="172" customWidth="1"/>
    <col min="8202" max="8202" width="30.7109375" style="172" customWidth="1"/>
    <col min="8203" max="8448" width="8.7109375" style="172"/>
    <col min="8449" max="8449" width="8.7109375" style="172" customWidth="1"/>
    <col min="8450" max="8450" width="45.7109375" style="172" customWidth="1"/>
    <col min="8451" max="8451" width="15.7109375" style="172" customWidth="1"/>
    <col min="8452" max="8453" width="17.7109375" style="172" customWidth="1"/>
    <col min="8454" max="8454" width="15.28515625" style="172" customWidth="1"/>
    <col min="8455" max="8455" width="35.7109375" style="172" customWidth="1"/>
    <col min="8456" max="8456" width="17.7109375" style="172" customWidth="1"/>
    <col min="8457" max="8457" width="15.28515625" style="172" customWidth="1"/>
    <col min="8458" max="8458" width="30.7109375" style="172" customWidth="1"/>
    <col min="8459" max="8704" width="8.7109375" style="172"/>
    <col min="8705" max="8705" width="8.7109375" style="172" customWidth="1"/>
    <col min="8706" max="8706" width="45.7109375" style="172" customWidth="1"/>
    <col min="8707" max="8707" width="15.7109375" style="172" customWidth="1"/>
    <col min="8708" max="8709" width="17.7109375" style="172" customWidth="1"/>
    <col min="8710" max="8710" width="15.28515625" style="172" customWidth="1"/>
    <col min="8711" max="8711" width="35.7109375" style="172" customWidth="1"/>
    <col min="8712" max="8712" width="17.7109375" style="172" customWidth="1"/>
    <col min="8713" max="8713" width="15.28515625" style="172" customWidth="1"/>
    <col min="8714" max="8714" width="30.7109375" style="172" customWidth="1"/>
    <col min="8715" max="8960" width="8.7109375" style="172"/>
    <col min="8961" max="8961" width="8.7109375" style="172" customWidth="1"/>
    <col min="8962" max="8962" width="45.7109375" style="172" customWidth="1"/>
    <col min="8963" max="8963" width="15.7109375" style="172" customWidth="1"/>
    <col min="8964" max="8965" width="17.7109375" style="172" customWidth="1"/>
    <col min="8966" max="8966" width="15.28515625" style="172" customWidth="1"/>
    <col min="8967" max="8967" width="35.7109375" style="172" customWidth="1"/>
    <col min="8968" max="8968" width="17.7109375" style="172" customWidth="1"/>
    <col min="8969" max="8969" width="15.28515625" style="172" customWidth="1"/>
    <col min="8970" max="8970" width="30.7109375" style="172" customWidth="1"/>
    <col min="8971" max="9216" width="8.7109375" style="172"/>
    <col min="9217" max="9217" width="8.7109375" style="172" customWidth="1"/>
    <col min="9218" max="9218" width="45.7109375" style="172" customWidth="1"/>
    <col min="9219" max="9219" width="15.7109375" style="172" customWidth="1"/>
    <col min="9220" max="9221" width="17.7109375" style="172" customWidth="1"/>
    <col min="9222" max="9222" width="15.28515625" style="172" customWidth="1"/>
    <col min="9223" max="9223" width="35.7109375" style="172" customWidth="1"/>
    <col min="9224" max="9224" width="17.7109375" style="172" customWidth="1"/>
    <col min="9225" max="9225" width="15.28515625" style="172" customWidth="1"/>
    <col min="9226" max="9226" width="30.7109375" style="172" customWidth="1"/>
    <col min="9227" max="9472" width="8.7109375" style="172"/>
    <col min="9473" max="9473" width="8.7109375" style="172" customWidth="1"/>
    <col min="9474" max="9474" width="45.7109375" style="172" customWidth="1"/>
    <col min="9475" max="9475" width="15.7109375" style="172" customWidth="1"/>
    <col min="9476" max="9477" width="17.7109375" style="172" customWidth="1"/>
    <col min="9478" max="9478" width="15.28515625" style="172" customWidth="1"/>
    <col min="9479" max="9479" width="35.7109375" style="172" customWidth="1"/>
    <col min="9480" max="9480" width="17.7109375" style="172" customWidth="1"/>
    <col min="9481" max="9481" width="15.28515625" style="172" customWidth="1"/>
    <col min="9482" max="9482" width="30.7109375" style="172" customWidth="1"/>
    <col min="9483" max="9728" width="8.7109375" style="172"/>
    <col min="9729" max="9729" width="8.7109375" style="172" customWidth="1"/>
    <col min="9730" max="9730" width="45.7109375" style="172" customWidth="1"/>
    <col min="9731" max="9731" width="15.7109375" style="172" customWidth="1"/>
    <col min="9732" max="9733" width="17.7109375" style="172" customWidth="1"/>
    <col min="9734" max="9734" width="15.28515625" style="172" customWidth="1"/>
    <col min="9735" max="9735" width="35.7109375" style="172" customWidth="1"/>
    <col min="9736" max="9736" width="17.7109375" style="172" customWidth="1"/>
    <col min="9737" max="9737" width="15.28515625" style="172" customWidth="1"/>
    <col min="9738" max="9738" width="30.7109375" style="172" customWidth="1"/>
    <col min="9739" max="9984" width="8.7109375" style="172"/>
    <col min="9985" max="9985" width="8.7109375" style="172" customWidth="1"/>
    <col min="9986" max="9986" width="45.7109375" style="172" customWidth="1"/>
    <col min="9987" max="9987" width="15.7109375" style="172" customWidth="1"/>
    <col min="9988" max="9989" width="17.7109375" style="172" customWidth="1"/>
    <col min="9990" max="9990" width="15.28515625" style="172" customWidth="1"/>
    <col min="9991" max="9991" width="35.7109375" style="172" customWidth="1"/>
    <col min="9992" max="9992" width="17.7109375" style="172" customWidth="1"/>
    <col min="9993" max="9993" width="15.28515625" style="172" customWidth="1"/>
    <col min="9994" max="9994" width="30.7109375" style="172" customWidth="1"/>
    <col min="9995" max="10240" width="8.7109375" style="172"/>
    <col min="10241" max="10241" width="8.7109375" style="172" customWidth="1"/>
    <col min="10242" max="10242" width="45.7109375" style="172" customWidth="1"/>
    <col min="10243" max="10243" width="15.7109375" style="172" customWidth="1"/>
    <col min="10244" max="10245" width="17.7109375" style="172" customWidth="1"/>
    <col min="10246" max="10246" width="15.28515625" style="172" customWidth="1"/>
    <col min="10247" max="10247" width="35.7109375" style="172" customWidth="1"/>
    <col min="10248" max="10248" width="17.7109375" style="172" customWidth="1"/>
    <col min="10249" max="10249" width="15.28515625" style="172" customWidth="1"/>
    <col min="10250" max="10250" width="30.7109375" style="172" customWidth="1"/>
    <col min="10251" max="10496" width="8.7109375" style="172"/>
    <col min="10497" max="10497" width="8.7109375" style="172" customWidth="1"/>
    <col min="10498" max="10498" width="45.7109375" style="172" customWidth="1"/>
    <col min="10499" max="10499" width="15.7109375" style="172" customWidth="1"/>
    <col min="10500" max="10501" width="17.7109375" style="172" customWidth="1"/>
    <col min="10502" max="10502" width="15.28515625" style="172" customWidth="1"/>
    <col min="10503" max="10503" width="35.7109375" style="172" customWidth="1"/>
    <col min="10504" max="10504" width="17.7109375" style="172" customWidth="1"/>
    <col min="10505" max="10505" width="15.28515625" style="172" customWidth="1"/>
    <col min="10506" max="10506" width="30.7109375" style="172" customWidth="1"/>
    <col min="10507" max="10752" width="8.7109375" style="172"/>
    <col min="10753" max="10753" width="8.7109375" style="172" customWidth="1"/>
    <col min="10754" max="10754" width="45.7109375" style="172" customWidth="1"/>
    <col min="10755" max="10755" width="15.7109375" style="172" customWidth="1"/>
    <col min="10756" max="10757" width="17.7109375" style="172" customWidth="1"/>
    <col min="10758" max="10758" width="15.28515625" style="172" customWidth="1"/>
    <col min="10759" max="10759" width="35.7109375" style="172" customWidth="1"/>
    <col min="10760" max="10760" width="17.7109375" style="172" customWidth="1"/>
    <col min="10761" max="10761" width="15.28515625" style="172" customWidth="1"/>
    <col min="10762" max="10762" width="30.7109375" style="172" customWidth="1"/>
    <col min="10763" max="11008" width="8.7109375" style="172"/>
    <col min="11009" max="11009" width="8.7109375" style="172" customWidth="1"/>
    <col min="11010" max="11010" width="45.7109375" style="172" customWidth="1"/>
    <col min="11011" max="11011" width="15.7109375" style="172" customWidth="1"/>
    <col min="11012" max="11013" width="17.7109375" style="172" customWidth="1"/>
    <col min="11014" max="11014" width="15.28515625" style="172" customWidth="1"/>
    <col min="11015" max="11015" width="35.7109375" style="172" customWidth="1"/>
    <col min="11016" max="11016" width="17.7109375" style="172" customWidth="1"/>
    <col min="11017" max="11017" width="15.28515625" style="172" customWidth="1"/>
    <col min="11018" max="11018" width="30.7109375" style="172" customWidth="1"/>
    <col min="11019" max="11264" width="8.7109375" style="172"/>
    <col min="11265" max="11265" width="8.7109375" style="172" customWidth="1"/>
    <col min="11266" max="11266" width="45.7109375" style="172" customWidth="1"/>
    <col min="11267" max="11267" width="15.7109375" style="172" customWidth="1"/>
    <col min="11268" max="11269" width="17.7109375" style="172" customWidth="1"/>
    <col min="11270" max="11270" width="15.28515625" style="172" customWidth="1"/>
    <col min="11271" max="11271" width="35.7109375" style="172" customWidth="1"/>
    <col min="11272" max="11272" width="17.7109375" style="172" customWidth="1"/>
    <col min="11273" max="11273" width="15.28515625" style="172" customWidth="1"/>
    <col min="11274" max="11274" width="30.7109375" style="172" customWidth="1"/>
    <col min="11275" max="11520" width="8.7109375" style="172"/>
    <col min="11521" max="11521" width="8.7109375" style="172" customWidth="1"/>
    <col min="11522" max="11522" width="45.7109375" style="172" customWidth="1"/>
    <col min="11523" max="11523" width="15.7109375" style="172" customWidth="1"/>
    <col min="11524" max="11525" width="17.7109375" style="172" customWidth="1"/>
    <col min="11526" max="11526" width="15.28515625" style="172" customWidth="1"/>
    <col min="11527" max="11527" width="35.7109375" style="172" customWidth="1"/>
    <col min="11528" max="11528" width="17.7109375" style="172" customWidth="1"/>
    <col min="11529" max="11529" width="15.28515625" style="172" customWidth="1"/>
    <col min="11530" max="11530" width="30.7109375" style="172" customWidth="1"/>
    <col min="11531" max="11776" width="8.7109375" style="172"/>
    <col min="11777" max="11777" width="8.7109375" style="172" customWidth="1"/>
    <col min="11778" max="11778" width="45.7109375" style="172" customWidth="1"/>
    <col min="11779" max="11779" width="15.7109375" style="172" customWidth="1"/>
    <col min="11780" max="11781" width="17.7109375" style="172" customWidth="1"/>
    <col min="11782" max="11782" width="15.28515625" style="172" customWidth="1"/>
    <col min="11783" max="11783" width="35.7109375" style="172" customWidth="1"/>
    <col min="11784" max="11784" width="17.7109375" style="172" customWidth="1"/>
    <col min="11785" max="11785" width="15.28515625" style="172" customWidth="1"/>
    <col min="11786" max="11786" width="30.7109375" style="172" customWidth="1"/>
    <col min="11787" max="12032" width="8.7109375" style="172"/>
    <col min="12033" max="12033" width="8.7109375" style="172" customWidth="1"/>
    <col min="12034" max="12034" width="45.7109375" style="172" customWidth="1"/>
    <col min="12035" max="12035" width="15.7109375" style="172" customWidth="1"/>
    <col min="12036" max="12037" width="17.7109375" style="172" customWidth="1"/>
    <col min="12038" max="12038" width="15.28515625" style="172" customWidth="1"/>
    <col min="12039" max="12039" width="35.7109375" style="172" customWidth="1"/>
    <col min="12040" max="12040" width="17.7109375" style="172" customWidth="1"/>
    <col min="12041" max="12041" width="15.28515625" style="172" customWidth="1"/>
    <col min="12042" max="12042" width="30.7109375" style="172" customWidth="1"/>
    <col min="12043" max="12288" width="8.7109375" style="172"/>
    <col min="12289" max="12289" width="8.7109375" style="172" customWidth="1"/>
    <col min="12290" max="12290" width="45.7109375" style="172" customWidth="1"/>
    <col min="12291" max="12291" width="15.7109375" style="172" customWidth="1"/>
    <col min="12292" max="12293" width="17.7109375" style="172" customWidth="1"/>
    <col min="12294" max="12294" width="15.28515625" style="172" customWidth="1"/>
    <col min="12295" max="12295" width="35.7109375" style="172" customWidth="1"/>
    <col min="12296" max="12296" width="17.7109375" style="172" customWidth="1"/>
    <col min="12297" max="12297" width="15.28515625" style="172" customWidth="1"/>
    <col min="12298" max="12298" width="30.7109375" style="172" customWidth="1"/>
    <col min="12299" max="12544" width="8.7109375" style="172"/>
    <col min="12545" max="12545" width="8.7109375" style="172" customWidth="1"/>
    <col min="12546" max="12546" width="45.7109375" style="172" customWidth="1"/>
    <col min="12547" max="12547" width="15.7109375" style="172" customWidth="1"/>
    <col min="12548" max="12549" width="17.7109375" style="172" customWidth="1"/>
    <col min="12550" max="12550" width="15.28515625" style="172" customWidth="1"/>
    <col min="12551" max="12551" width="35.7109375" style="172" customWidth="1"/>
    <col min="12552" max="12552" width="17.7109375" style="172" customWidth="1"/>
    <col min="12553" max="12553" width="15.28515625" style="172" customWidth="1"/>
    <col min="12554" max="12554" width="30.7109375" style="172" customWidth="1"/>
    <col min="12555" max="12800" width="8.7109375" style="172"/>
    <col min="12801" max="12801" width="8.7109375" style="172" customWidth="1"/>
    <col min="12802" max="12802" width="45.7109375" style="172" customWidth="1"/>
    <col min="12803" max="12803" width="15.7109375" style="172" customWidth="1"/>
    <col min="12804" max="12805" width="17.7109375" style="172" customWidth="1"/>
    <col min="12806" max="12806" width="15.28515625" style="172" customWidth="1"/>
    <col min="12807" max="12807" width="35.7109375" style="172" customWidth="1"/>
    <col min="12808" max="12808" width="17.7109375" style="172" customWidth="1"/>
    <col min="12809" max="12809" width="15.28515625" style="172" customWidth="1"/>
    <col min="12810" max="12810" width="30.7109375" style="172" customWidth="1"/>
    <col min="12811" max="13056" width="8.7109375" style="172"/>
    <col min="13057" max="13057" width="8.7109375" style="172" customWidth="1"/>
    <col min="13058" max="13058" width="45.7109375" style="172" customWidth="1"/>
    <col min="13059" max="13059" width="15.7109375" style="172" customWidth="1"/>
    <col min="13060" max="13061" width="17.7109375" style="172" customWidth="1"/>
    <col min="13062" max="13062" width="15.28515625" style="172" customWidth="1"/>
    <col min="13063" max="13063" width="35.7109375" style="172" customWidth="1"/>
    <col min="13064" max="13064" width="17.7109375" style="172" customWidth="1"/>
    <col min="13065" max="13065" width="15.28515625" style="172" customWidth="1"/>
    <col min="13066" max="13066" width="30.7109375" style="172" customWidth="1"/>
    <col min="13067" max="13312" width="8.7109375" style="172"/>
    <col min="13313" max="13313" width="8.7109375" style="172" customWidth="1"/>
    <col min="13314" max="13314" width="45.7109375" style="172" customWidth="1"/>
    <col min="13315" max="13315" width="15.7109375" style="172" customWidth="1"/>
    <col min="13316" max="13317" width="17.7109375" style="172" customWidth="1"/>
    <col min="13318" max="13318" width="15.28515625" style="172" customWidth="1"/>
    <col min="13319" max="13319" width="35.7109375" style="172" customWidth="1"/>
    <col min="13320" max="13320" width="17.7109375" style="172" customWidth="1"/>
    <col min="13321" max="13321" width="15.28515625" style="172" customWidth="1"/>
    <col min="13322" max="13322" width="30.7109375" style="172" customWidth="1"/>
    <col min="13323" max="13568" width="8.7109375" style="172"/>
    <col min="13569" max="13569" width="8.7109375" style="172" customWidth="1"/>
    <col min="13570" max="13570" width="45.7109375" style="172" customWidth="1"/>
    <col min="13571" max="13571" width="15.7109375" style="172" customWidth="1"/>
    <col min="13572" max="13573" width="17.7109375" style="172" customWidth="1"/>
    <col min="13574" max="13574" width="15.28515625" style="172" customWidth="1"/>
    <col min="13575" max="13575" width="35.7109375" style="172" customWidth="1"/>
    <col min="13576" max="13576" width="17.7109375" style="172" customWidth="1"/>
    <col min="13577" max="13577" width="15.28515625" style="172" customWidth="1"/>
    <col min="13578" max="13578" width="30.7109375" style="172" customWidth="1"/>
    <col min="13579" max="13824" width="8.7109375" style="172"/>
    <col min="13825" max="13825" width="8.7109375" style="172" customWidth="1"/>
    <col min="13826" max="13826" width="45.7109375" style="172" customWidth="1"/>
    <col min="13827" max="13827" width="15.7109375" style="172" customWidth="1"/>
    <col min="13828" max="13829" width="17.7109375" style="172" customWidth="1"/>
    <col min="13830" max="13830" width="15.28515625" style="172" customWidth="1"/>
    <col min="13831" max="13831" width="35.7109375" style="172" customWidth="1"/>
    <col min="13832" max="13832" width="17.7109375" style="172" customWidth="1"/>
    <col min="13833" max="13833" width="15.28515625" style="172" customWidth="1"/>
    <col min="13834" max="13834" width="30.7109375" style="172" customWidth="1"/>
    <col min="13835" max="14080" width="8.7109375" style="172"/>
    <col min="14081" max="14081" width="8.7109375" style="172" customWidth="1"/>
    <col min="14082" max="14082" width="45.7109375" style="172" customWidth="1"/>
    <col min="14083" max="14083" width="15.7109375" style="172" customWidth="1"/>
    <col min="14084" max="14085" width="17.7109375" style="172" customWidth="1"/>
    <col min="14086" max="14086" width="15.28515625" style="172" customWidth="1"/>
    <col min="14087" max="14087" width="35.7109375" style="172" customWidth="1"/>
    <col min="14088" max="14088" width="17.7109375" style="172" customWidth="1"/>
    <col min="14089" max="14089" width="15.28515625" style="172" customWidth="1"/>
    <col min="14090" max="14090" width="30.7109375" style="172" customWidth="1"/>
    <col min="14091" max="14336" width="8.7109375" style="172"/>
    <col min="14337" max="14337" width="8.7109375" style="172" customWidth="1"/>
    <col min="14338" max="14338" width="45.7109375" style="172" customWidth="1"/>
    <col min="14339" max="14339" width="15.7109375" style="172" customWidth="1"/>
    <col min="14340" max="14341" width="17.7109375" style="172" customWidth="1"/>
    <col min="14342" max="14342" width="15.28515625" style="172" customWidth="1"/>
    <col min="14343" max="14343" width="35.7109375" style="172" customWidth="1"/>
    <col min="14344" max="14344" width="17.7109375" style="172" customWidth="1"/>
    <col min="14345" max="14345" width="15.28515625" style="172" customWidth="1"/>
    <col min="14346" max="14346" width="30.7109375" style="172" customWidth="1"/>
    <col min="14347" max="14592" width="8.7109375" style="172"/>
    <col min="14593" max="14593" width="8.7109375" style="172" customWidth="1"/>
    <col min="14594" max="14594" width="45.7109375" style="172" customWidth="1"/>
    <col min="14595" max="14595" width="15.7109375" style="172" customWidth="1"/>
    <col min="14596" max="14597" width="17.7109375" style="172" customWidth="1"/>
    <col min="14598" max="14598" width="15.28515625" style="172" customWidth="1"/>
    <col min="14599" max="14599" width="35.7109375" style="172" customWidth="1"/>
    <col min="14600" max="14600" width="17.7109375" style="172" customWidth="1"/>
    <col min="14601" max="14601" width="15.28515625" style="172" customWidth="1"/>
    <col min="14602" max="14602" width="30.7109375" style="172" customWidth="1"/>
    <col min="14603" max="14848" width="8.7109375" style="172"/>
    <col min="14849" max="14849" width="8.7109375" style="172" customWidth="1"/>
    <col min="14850" max="14850" width="45.7109375" style="172" customWidth="1"/>
    <col min="14851" max="14851" width="15.7109375" style="172" customWidth="1"/>
    <col min="14852" max="14853" width="17.7109375" style="172" customWidth="1"/>
    <col min="14854" max="14854" width="15.28515625" style="172" customWidth="1"/>
    <col min="14855" max="14855" width="35.7109375" style="172" customWidth="1"/>
    <col min="14856" max="14856" width="17.7109375" style="172" customWidth="1"/>
    <col min="14857" max="14857" width="15.28515625" style="172" customWidth="1"/>
    <col min="14858" max="14858" width="30.7109375" style="172" customWidth="1"/>
    <col min="14859" max="15104" width="8.7109375" style="172"/>
    <col min="15105" max="15105" width="8.7109375" style="172" customWidth="1"/>
    <col min="15106" max="15106" width="45.7109375" style="172" customWidth="1"/>
    <col min="15107" max="15107" width="15.7109375" style="172" customWidth="1"/>
    <col min="15108" max="15109" width="17.7109375" style="172" customWidth="1"/>
    <col min="15110" max="15110" width="15.28515625" style="172" customWidth="1"/>
    <col min="15111" max="15111" width="35.7109375" style="172" customWidth="1"/>
    <col min="15112" max="15112" width="17.7109375" style="172" customWidth="1"/>
    <col min="15113" max="15113" width="15.28515625" style="172" customWidth="1"/>
    <col min="15114" max="15114" width="30.7109375" style="172" customWidth="1"/>
    <col min="15115" max="15360" width="8.7109375" style="172"/>
    <col min="15361" max="15361" width="8.7109375" style="172" customWidth="1"/>
    <col min="15362" max="15362" width="45.7109375" style="172" customWidth="1"/>
    <col min="15363" max="15363" width="15.7109375" style="172" customWidth="1"/>
    <col min="15364" max="15365" width="17.7109375" style="172" customWidth="1"/>
    <col min="15366" max="15366" width="15.28515625" style="172" customWidth="1"/>
    <col min="15367" max="15367" width="35.7109375" style="172" customWidth="1"/>
    <col min="15368" max="15368" width="17.7109375" style="172" customWidth="1"/>
    <col min="15369" max="15369" width="15.28515625" style="172" customWidth="1"/>
    <col min="15370" max="15370" width="30.7109375" style="172" customWidth="1"/>
    <col min="15371" max="15616" width="8.7109375" style="172"/>
    <col min="15617" max="15617" width="8.7109375" style="172" customWidth="1"/>
    <col min="15618" max="15618" width="45.7109375" style="172" customWidth="1"/>
    <col min="15619" max="15619" width="15.7109375" style="172" customWidth="1"/>
    <col min="15620" max="15621" width="17.7109375" style="172" customWidth="1"/>
    <col min="15622" max="15622" width="15.28515625" style="172" customWidth="1"/>
    <col min="15623" max="15623" width="35.7109375" style="172" customWidth="1"/>
    <col min="15624" max="15624" width="17.7109375" style="172" customWidth="1"/>
    <col min="15625" max="15625" width="15.28515625" style="172" customWidth="1"/>
    <col min="15626" max="15626" width="30.7109375" style="172" customWidth="1"/>
    <col min="15627" max="15872" width="8.7109375" style="172"/>
    <col min="15873" max="15873" width="8.7109375" style="172" customWidth="1"/>
    <col min="15874" max="15874" width="45.7109375" style="172" customWidth="1"/>
    <col min="15875" max="15875" width="15.7109375" style="172" customWidth="1"/>
    <col min="15876" max="15877" width="17.7109375" style="172" customWidth="1"/>
    <col min="15878" max="15878" width="15.28515625" style="172" customWidth="1"/>
    <col min="15879" max="15879" width="35.7109375" style="172" customWidth="1"/>
    <col min="15880" max="15880" width="17.7109375" style="172" customWidth="1"/>
    <col min="15881" max="15881" width="15.28515625" style="172" customWidth="1"/>
    <col min="15882" max="15882" width="30.7109375" style="172" customWidth="1"/>
    <col min="15883" max="16128" width="8.7109375" style="172"/>
    <col min="16129" max="16129" width="8.7109375" style="172" customWidth="1"/>
    <col min="16130" max="16130" width="45.7109375" style="172" customWidth="1"/>
    <col min="16131" max="16131" width="15.7109375" style="172" customWidth="1"/>
    <col min="16132" max="16133" width="17.7109375" style="172" customWidth="1"/>
    <col min="16134" max="16134" width="15.28515625" style="172" customWidth="1"/>
    <col min="16135" max="16135" width="35.7109375" style="172" customWidth="1"/>
    <col min="16136" max="16136" width="17.7109375" style="172" customWidth="1"/>
    <col min="16137" max="16137" width="15.28515625" style="172" customWidth="1"/>
    <col min="16138" max="16138" width="30.7109375" style="172" customWidth="1"/>
    <col min="16139" max="16384" width="8.7109375" style="172"/>
  </cols>
  <sheetData>
    <row r="1" spans="1:11" ht="18" customHeight="1" x14ac:dyDescent="0.3">
      <c r="A1" s="461"/>
      <c r="B1" s="399"/>
      <c r="C1" s="399"/>
      <c r="D1" s="399"/>
      <c r="E1" s="399"/>
      <c r="F1" s="399"/>
      <c r="G1" s="400"/>
      <c r="H1" s="399"/>
      <c r="I1" s="399"/>
      <c r="J1" s="401" t="s">
        <v>2229</v>
      </c>
    </row>
    <row r="2" spans="1:11" ht="27" customHeight="1" x14ac:dyDescent="0.25">
      <c r="A2" s="1845" t="s">
        <v>1254</v>
      </c>
      <c r="B2" s="1845"/>
      <c r="C2" s="1845"/>
      <c r="D2" s="1845"/>
      <c r="E2" s="1845"/>
      <c r="F2" s="1845"/>
      <c r="G2" s="1845"/>
      <c r="H2" s="1845"/>
      <c r="I2" s="1845"/>
      <c r="J2" s="1845"/>
    </row>
    <row r="3" spans="1:11" ht="18.75" customHeight="1" x14ac:dyDescent="0.25">
      <c r="A3" s="1845" t="s">
        <v>88</v>
      </c>
      <c r="B3" s="1845"/>
      <c r="C3" s="1845"/>
      <c r="D3" s="1845"/>
      <c r="E3" s="1845"/>
      <c r="F3" s="1845"/>
      <c r="G3" s="1845"/>
      <c r="H3" s="1845"/>
      <c r="I3" s="1845"/>
      <c r="J3" s="1845"/>
    </row>
    <row r="4" spans="1:11" ht="22.5" customHeight="1" x14ac:dyDescent="0.25">
      <c r="A4" s="1872" t="s">
        <v>359</v>
      </c>
      <c r="B4" s="1872"/>
      <c r="C4" s="1872"/>
      <c r="D4" s="1872"/>
      <c r="E4" s="1872"/>
      <c r="F4" s="1872"/>
      <c r="G4" s="1872"/>
      <c r="H4" s="1872"/>
      <c r="I4" s="1872"/>
      <c r="J4" s="1872"/>
    </row>
    <row r="5" spans="1:11" ht="18.75" x14ac:dyDescent="0.25">
      <c r="A5" s="1846" t="s">
        <v>1251</v>
      </c>
      <c r="B5" s="1846"/>
      <c r="C5" s="1846"/>
      <c r="D5" s="1846"/>
      <c r="E5" s="1846"/>
      <c r="F5" s="1846"/>
      <c r="G5" s="1846"/>
      <c r="H5" s="1846"/>
      <c r="I5" s="1846"/>
      <c r="J5" s="1846"/>
      <c r="K5" s="104"/>
    </row>
    <row r="6" spans="1:11" ht="8.25" customHeight="1" x14ac:dyDescent="0.25">
      <c r="A6" s="1847"/>
      <c r="B6" s="1847"/>
      <c r="C6" s="1847"/>
      <c r="D6" s="1847"/>
      <c r="E6" s="1847"/>
      <c r="F6" s="1847"/>
      <c r="G6" s="1847"/>
      <c r="H6" s="1847"/>
      <c r="I6" s="1847"/>
      <c r="J6" s="1847"/>
    </row>
    <row r="7" spans="1:11" ht="129.75" customHeight="1" x14ac:dyDescent="0.25">
      <c r="A7" s="402" t="s">
        <v>1</v>
      </c>
      <c r="B7" s="403" t="s">
        <v>2</v>
      </c>
      <c r="C7" s="403" t="s">
        <v>3</v>
      </c>
      <c r="D7" s="404" t="s">
        <v>706</v>
      </c>
      <c r="E7" s="405" t="s">
        <v>1259</v>
      </c>
      <c r="F7" s="405" t="s">
        <v>4</v>
      </c>
      <c r="G7" s="403" t="s">
        <v>5</v>
      </c>
      <c r="H7" s="403" t="s">
        <v>1257</v>
      </c>
      <c r="I7" s="403" t="s">
        <v>6</v>
      </c>
      <c r="J7" s="403" t="s">
        <v>7</v>
      </c>
    </row>
    <row r="8" spans="1:11" ht="18.75" x14ac:dyDescent="0.25">
      <c r="A8" s="402" t="s">
        <v>8</v>
      </c>
      <c r="B8" s="403">
        <v>2</v>
      </c>
      <c r="C8" s="403">
        <v>3</v>
      </c>
      <c r="D8" s="403">
        <v>4</v>
      </c>
      <c r="E8" s="403">
        <v>5</v>
      </c>
      <c r="F8" s="403">
        <v>6</v>
      </c>
      <c r="G8" s="403">
        <v>7</v>
      </c>
      <c r="H8" s="403">
        <v>8</v>
      </c>
      <c r="I8" s="403">
        <v>9</v>
      </c>
      <c r="J8" s="403">
        <v>10</v>
      </c>
    </row>
    <row r="9" spans="1:11" ht="18.75" x14ac:dyDescent="0.25">
      <c r="A9" s="736"/>
      <c r="B9" s="1844" t="s">
        <v>676</v>
      </c>
      <c r="C9" s="1844"/>
      <c r="D9" s="1844"/>
      <c r="E9" s="1844"/>
      <c r="F9" s="1844"/>
      <c r="G9" s="1844"/>
      <c r="H9" s="1844"/>
      <c r="I9" s="1844"/>
      <c r="J9" s="1844"/>
    </row>
    <row r="10" spans="1:11" ht="112.5" hidden="1" x14ac:dyDescent="0.25">
      <c r="A10" s="957" t="s">
        <v>10</v>
      </c>
      <c r="B10" s="451" t="s">
        <v>360</v>
      </c>
      <c r="C10" s="451" t="s">
        <v>23</v>
      </c>
      <c r="D10" s="958">
        <v>0</v>
      </c>
      <c r="E10" s="958">
        <v>0</v>
      </c>
      <c r="F10" s="958">
        <v>0</v>
      </c>
      <c r="G10" s="959"/>
      <c r="H10" s="958">
        <v>0</v>
      </c>
      <c r="I10" s="958">
        <v>0</v>
      </c>
      <c r="J10" s="458"/>
    </row>
    <row r="11" spans="1:11" ht="168.75" hidden="1" x14ac:dyDescent="0.25">
      <c r="A11" s="805" t="s">
        <v>25</v>
      </c>
      <c r="B11" s="487" t="s">
        <v>361</v>
      </c>
      <c r="C11" s="430" t="s">
        <v>362</v>
      </c>
      <c r="D11" s="958">
        <v>0</v>
      </c>
      <c r="E11" s="958">
        <v>0</v>
      </c>
      <c r="F11" s="958">
        <v>0</v>
      </c>
      <c r="G11" s="458"/>
      <c r="H11" s="958">
        <v>0</v>
      </c>
      <c r="I11" s="958">
        <v>0</v>
      </c>
      <c r="J11" s="458" t="s">
        <v>363</v>
      </c>
    </row>
    <row r="12" spans="1:11" ht="187.5" hidden="1" x14ac:dyDescent="0.25">
      <c r="A12" s="805" t="s">
        <v>35</v>
      </c>
      <c r="B12" s="487" t="s">
        <v>364</v>
      </c>
      <c r="C12" s="911" t="s">
        <v>362</v>
      </c>
      <c r="D12" s="958">
        <v>0</v>
      </c>
      <c r="E12" s="958">
        <v>0</v>
      </c>
      <c r="F12" s="958">
        <v>0</v>
      </c>
      <c r="G12" s="458"/>
      <c r="H12" s="958">
        <v>0</v>
      </c>
      <c r="I12" s="958">
        <v>0</v>
      </c>
      <c r="J12" s="458" t="s">
        <v>363</v>
      </c>
    </row>
    <row r="13" spans="1:11" ht="18" customHeight="1" x14ac:dyDescent="0.25">
      <c r="A13" s="2662">
        <v>1</v>
      </c>
      <c r="B13" s="2665" t="s">
        <v>722</v>
      </c>
      <c r="C13" s="960" t="s">
        <v>18</v>
      </c>
      <c r="D13" s="961">
        <v>0</v>
      </c>
      <c r="E13" s="944">
        <v>0</v>
      </c>
      <c r="F13" s="944">
        <v>0</v>
      </c>
      <c r="G13" s="2668"/>
      <c r="H13" s="944">
        <v>0</v>
      </c>
      <c r="I13" s="944">
        <v>0</v>
      </c>
      <c r="J13" s="1889"/>
    </row>
    <row r="14" spans="1:11" ht="75" x14ac:dyDescent="0.25">
      <c r="A14" s="2663"/>
      <c r="B14" s="2666"/>
      <c r="C14" s="962" t="s">
        <v>289</v>
      </c>
      <c r="D14" s="961">
        <v>0</v>
      </c>
      <c r="E14" s="944">
        <v>0</v>
      </c>
      <c r="F14" s="944">
        <v>0</v>
      </c>
      <c r="G14" s="2669"/>
      <c r="H14" s="944">
        <v>0</v>
      </c>
      <c r="I14" s="944">
        <v>0</v>
      </c>
      <c r="J14" s="1890"/>
    </row>
    <row r="15" spans="1:11" ht="70.5" customHeight="1" x14ac:dyDescent="0.25">
      <c r="A15" s="2663"/>
      <c r="B15" s="2666"/>
      <c r="C15" s="962" t="s">
        <v>50</v>
      </c>
      <c r="D15" s="961">
        <v>0</v>
      </c>
      <c r="E15" s="944">
        <v>0</v>
      </c>
      <c r="F15" s="944">
        <v>0</v>
      </c>
      <c r="G15" s="2669"/>
      <c r="H15" s="944">
        <v>0</v>
      </c>
      <c r="I15" s="944">
        <v>0</v>
      </c>
      <c r="J15" s="1890"/>
    </row>
    <row r="16" spans="1:11" ht="72.75" customHeight="1" x14ac:dyDescent="0.25">
      <c r="A16" s="2663"/>
      <c r="B16" s="2666"/>
      <c r="C16" s="962" t="s">
        <v>697</v>
      </c>
      <c r="D16" s="961">
        <v>0</v>
      </c>
      <c r="E16" s="944">
        <v>0</v>
      </c>
      <c r="F16" s="944">
        <v>0</v>
      </c>
      <c r="G16" s="2669"/>
      <c r="H16" s="944">
        <v>0</v>
      </c>
      <c r="I16" s="944">
        <v>0</v>
      </c>
      <c r="J16" s="1890"/>
    </row>
    <row r="17" spans="1:10" ht="53.25" customHeight="1" x14ac:dyDescent="0.25">
      <c r="A17" s="2664"/>
      <c r="B17" s="2667"/>
      <c r="C17" s="962" t="s">
        <v>24</v>
      </c>
      <c r="D17" s="961">
        <v>0</v>
      </c>
      <c r="E17" s="944">
        <v>0</v>
      </c>
      <c r="F17" s="944">
        <v>0</v>
      </c>
      <c r="G17" s="2670"/>
      <c r="H17" s="944">
        <v>0</v>
      </c>
      <c r="I17" s="944">
        <v>0</v>
      </c>
      <c r="J17" s="1891"/>
    </row>
    <row r="18" spans="1:10" ht="14.25" customHeight="1" x14ac:dyDescent="0.25">
      <c r="A18" s="2492" t="s">
        <v>12</v>
      </c>
      <c r="B18" s="1874" t="s">
        <v>723</v>
      </c>
      <c r="C18" s="963" t="s">
        <v>18</v>
      </c>
      <c r="D18" s="474">
        <v>0</v>
      </c>
      <c r="E18" s="474">
        <v>0</v>
      </c>
      <c r="F18" s="474">
        <v>0</v>
      </c>
      <c r="G18" s="1876" t="s">
        <v>1174</v>
      </c>
      <c r="H18" s="474">
        <v>0</v>
      </c>
      <c r="I18" s="474">
        <v>0</v>
      </c>
      <c r="J18" s="1858"/>
    </row>
    <row r="19" spans="1:10" ht="72" customHeight="1" x14ac:dyDescent="0.25">
      <c r="A19" s="2492"/>
      <c r="B19" s="1874"/>
      <c r="C19" s="965" t="s">
        <v>289</v>
      </c>
      <c r="D19" s="474">
        <v>0</v>
      </c>
      <c r="E19" s="474">
        <v>0</v>
      </c>
      <c r="F19" s="474">
        <v>0</v>
      </c>
      <c r="G19" s="1876"/>
      <c r="H19" s="474">
        <v>0</v>
      </c>
      <c r="I19" s="474">
        <v>0</v>
      </c>
      <c r="J19" s="1858"/>
    </row>
    <row r="20" spans="1:10" ht="75" x14ac:dyDescent="0.25">
      <c r="A20" s="2492"/>
      <c r="B20" s="1874"/>
      <c r="C20" s="965" t="s">
        <v>50</v>
      </c>
      <c r="D20" s="474">
        <v>0</v>
      </c>
      <c r="E20" s="474">
        <v>0</v>
      </c>
      <c r="F20" s="474">
        <v>0</v>
      </c>
      <c r="G20" s="1876"/>
      <c r="H20" s="474">
        <v>0</v>
      </c>
      <c r="I20" s="474">
        <v>0</v>
      </c>
      <c r="J20" s="1858"/>
    </row>
    <row r="21" spans="1:10" ht="72.75" customHeight="1" x14ac:dyDescent="0.25">
      <c r="A21" s="2492"/>
      <c r="B21" s="2671"/>
      <c r="C21" s="965" t="s">
        <v>697</v>
      </c>
      <c r="D21" s="474">
        <v>0</v>
      </c>
      <c r="E21" s="474">
        <v>0</v>
      </c>
      <c r="F21" s="474">
        <v>0</v>
      </c>
      <c r="G21" s="1858"/>
      <c r="H21" s="474">
        <v>0</v>
      </c>
      <c r="I21" s="474">
        <v>0</v>
      </c>
      <c r="J21" s="1858"/>
    </row>
    <row r="22" spans="1:10" ht="52.5" customHeight="1" x14ac:dyDescent="0.25">
      <c r="A22" s="2492"/>
      <c r="B22" s="2671"/>
      <c r="C22" s="965" t="s">
        <v>24</v>
      </c>
      <c r="D22" s="474">
        <v>0</v>
      </c>
      <c r="E22" s="474">
        <v>0</v>
      </c>
      <c r="F22" s="474">
        <v>0</v>
      </c>
      <c r="G22" s="1858"/>
      <c r="H22" s="474">
        <v>0</v>
      </c>
      <c r="I22" s="474">
        <v>0</v>
      </c>
      <c r="J22" s="1858"/>
    </row>
    <row r="23" spans="1:10" ht="33" customHeight="1" x14ac:dyDescent="0.25">
      <c r="A23" s="2534" t="s">
        <v>13</v>
      </c>
      <c r="B23" s="2672" t="s">
        <v>724</v>
      </c>
      <c r="C23" s="963" t="s">
        <v>18</v>
      </c>
      <c r="D23" s="964">
        <v>0</v>
      </c>
      <c r="E23" s="474">
        <v>0</v>
      </c>
      <c r="F23" s="474">
        <v>0</v>
      </c>
      <c r="G23" s="1889"/>
      <c r="H23" s="474">
        <v>0</v>
      </c>
      <c r="I23" s="474">
        <v>0</v>
      </c>
      <c r="J23" s="2668" t="s">
        <v>698</v>
      </c>
    </row>
    <row r="24" spans="1:10" ht="56.25" x14ac:dyDescent="0.25">
      <c r="A24" s="2657"/>
      <c r="B24" s="2673"/>
      <c r="C24" s="965" t="s">
        <v>289</v>
      </c>
      <c r="D24" s="964">
        <v>0</v>
      </c>
      <c r="E24" s="474">
        <v>0</v>
      </c>
      <c r="F24" s="474">
        <v>0</v>
      </c>
      <c r="G24" s="1890"/>
      <c r="H24" s="474">
        <v>0</v>
      </c>
      <c r="I24" s="474">
        <v>0</v>
      </c>
      <c r="J24" s="2669"/>
    </row>
    <row r="25" spans="1:10" ht="75" x14ac:dyDescent="0.25">
      <c r="A25" s="2657"/>
      <c r="B25" s="2673"/>
      <c r="C25" s="965" t="s">
        <v>50</v>
      </c>
      <c r="D25" s="964">
        <v>0</v>
      </c>
      <c r="E25" s="474">
        <v>0</v>
      </c>
      <c r="F25" s="474">
        <v>0</v>
      </c>
      <c r="G25" s="1890"/>
      <c r="H25" s="474">
        <v>0</v>
      </c>
      <c r="I25" s="474">
        <v>0</v>
      </c>
      <c r="J25" s="2669"/>
    </row>
    <row r="26" spans="1:10" ht="75" x14ac:dyDescent="0.25">
      <c r="A26" s="2657"/>
      <c r="B26" s="2673"/>
      <c r="C26" s="965" t="s">
        <v>697</v>
      </c>
      <c r="D26" s="964">
        <v>0</v>
      </c>
      <c r="E26" s="474">
        <v>0</v>
      </c>
      <c r="F26" s="474">
        <v>0</v>
      </c>
      <c r="G26" s="1890"/>
      <c r="H26" s="474">
        <v>0</v>
      </c>
      <c r="I26" s="474">
        <v>0</v>
      </c>
      <c r="J26" s="2669"/>
    </row>
    <row r="27" spans="1:10" ht="56.25" x14ac:dyDescent="0.25">
      <c r="A27" s="2535"/>
      <c r="B27" s="2674"/>
      <c r="C27" s="965" t="s">
        <v>24</v>
      </c>
      <c r="D27" s="964">
        <v>0</v>
      </c>
      <c r="E27" s="474">
        <v>0</v>
      </c>
      <c r="F27" s="474">
        <v>0</v>
      </c>
      <c r="G27" s="1891"/>
      <c r="H27" s="474">
        <v>0</v>
      </c>
      <c r="I27" s="474">
        <v>0</v>
      </c>
      <c r="J27" s="2670"/>
    </row>
    <row r="28" spans="1:10" ht="18.75" x14ac:dyDescent="0.25">
      <c r="A28" s="2534" t="s">
        <v>51</v>
      </c>
      <c r="B28" s="2672" t="s">
        <v>725</v>
      </c>
      <c r="C28" s="963" t="s">
        <v>18</v>
      </c>
      <c r="D28" s="964">
        <v>0</v>
      </c>
      <c r="E28" s="474">
        <v>0</v>
      </c>
      <c r="F28" s="474">
        <v>0</v>
      </c>
      <c r="G28" s="2668" t="s">
        <v>731</v>
      </c>
      <c r="H28" s="474">
        <v>0</v>
      </c>
      <c r="I28" s="474">
        <v>0</v>
      </c>
      <c r="J28" s="2536"/>
    </row>
    <row r="29" spans="1:10" ht="56.25" x14ac:dyDescent="0.25">
      <c r="A29" s="2657"/>
      <c r="B29" s="2673"/>
      <c r="C29" s="965" t="s">
        <v>289</v>
      </c>
      <c r="D29" s="964">
        <v>0</v>
      </c>
      <c r="E29" s="474">
        <v>0</v>
      </c>
      <c r="F29" s="474">
        <v>0</v>
      </c>
      <c r="G29" s="2669"/>
      <c r="H29" s="474">
        <v>0</v>
      </c>
      <c r="I29" s="474">
        <v>0</v>
      </c>
      <c r="J29" s="2613"/>
    </row>
    <row r="30" spans="1:10" ht="75" x14ac:dyDescent="0.25">
      <c r="A30" s="2657"/>
      <c r="B30" s="2673"/>
      <c r="C30" s="965" t="s">
        <v>50</v>
      </c>
      <c r="D30" s="964">
        <v>0</v>
      </c>
      <c r="E30" s="474">
        <v>0</v>
      </c>
      <c r="F30" s="474">
        <v>0</v>
      </c>
      <c r="G30" s="2669"/>
      <c r="H30" s="474">
        <v>0</v>
      </c>
      <c r="I30" s="474">
        <v>0</v>
      </c>
      <c r="J30" s="2613"/>
    </row>
    <row r="31" spans="1:10" ht="79.5" customHeight="1" x14ac:dyDescent="0.25">
      <c r="A31" s="2657"/>
      <c r="B31" s="2673"/>
      <c r="C31" s="965" t="s">
        <v>697</v>
      </c>
      <c r="D31" s="964">
        <v>0</v>
      </c>
      <c r="E31" s="474">
        <v>0</v>
      </c>
      <c r="F31" s="474">
        <v>0</v>
      </c>
      <c r="G31" s="2669"/>
      <c r="H31" s="474">
        <v>0</v>
      </c>
      <c r="I31" s="474">
        <v>0</v>
      </c>
      <c r="J31" s="2613"/>
    </row>
    <row r="32" spans="1:10" ht="56.25" x14ac:dyDescent="0.25">
      <c r="A32" s="2535"/>
      <c r="B32" s="2674"/>
      <c r="C32" s="965" t="s">
        <v>24</v>
      </c>
      <c r="D32" s="964">
        <v>0</v>
      </c>
      <c r="E32" s="474">
        <v>0</v>
      </c>
      <c r="F32" s="474">
        <v>0</v>
      </c>
      <c r="G32" s="2670"/>
      <c r="H32" s="474">
        <v>0</v>
      </c>
      <c r="I32" s="474">
        <v>0</v>
      </c>
      <c r="J32" s="2537"/>
    </row>
    <row r="33" spans="1:10" ht="29.25" customHeight="1" x14ac:dyDescent="0.25">
      <c r="A33" s="2531" t="s">
        <v>439</v>
      </c>
      <c r="B33" s="2675" t="s">
        <v>726</v>
      </c>
      <c r="C33" s="960" t="s">
        <v>18</v>
      </c>
      <c r="D33" s="961">
        <v>0</v>
      </c>
      <c r="E33" s="944">
        <v>0</v>
      </c>
      <c r="F33" s="944">
        <v>0</v>
      </c>
      <c r="G33" s="2668"/>
      <c r="H33" s="944">
        <v>0</v>
      </c>
      <c r="I33" s="944">
        <v>0</v>
      </c>
      <c r="J33" s="2536"/>
    </row>
    <row r="34" spans="1:10" ht="75" x14ac:dyDescent="0.25">
      <c r="A34" s="2532"/>
      <c r="B34" s="2676"/>
      <c r="C34" s="962" t="s">
        <v>289</v>
      </c>
      <c r="D34" s="961">
        <v>0</v>
      </c>
      <c r="E34" s="944">
        <v>0</v>
      </c>
      <c r="F34" s="944">
        <v>0</v>
      </c>
      <c r="G34" s="2669"/>
      <c r="H34" s="944">
        <v>0</v>
      </c>
      <c r="I34" s="944">
        <v>0</v>
      </c>
      <c r="J34" s="2613"/>
    </row>
    <row r="35" spans="1:10" ht="75" x14ac:dyDescent="0.25">
      <c r="A35" s="2532"/>
      <c r="B35" s="2676"/>
      <c r="C35" s="962" t="s">
        <v>50</v>
      </c>
      <c r="D35" s="961">
        <v>0</v>
      </c>
      <c r="E35" s="944">
        <v>0</v>
      </c>
      <c r="F35" s="944">
        <v>0</v>
      </c>
      <c r="G35" s="2669"/>
      <c r="H35" s="944">
        <v>0</v>
      </c>
      <c r="I35" s="944">
        <v>0</v>
      </c>
      <c r="J35" s="2613"/>
    </row>
    <row r="36" spans="1:10" ht="75" x14ac:dyDescent="0.25">
      <c r="A36" s="2532"/>
      <c r="B36" s="2676"/>
      <c r="C36" s="962" t="s">
        <v>697</v>
      </c>
      <c r="D36" s="961">
        <v>0</v>
      </c>
      <c r="E36" s="944">
        <v>0</v>
      </c>
      <c r="F36" s="944">
        <v>0</v>
      </c>
      <c r="G36" s="2669"/>
      <c r="H36" s="944">
        <v>0</v>
      </c>
      <c r="I36" s="944">
        <v>0</v>
      </c>
      <c r="J36" s="2613"/>
    </row>
    <row r="37" spans="1:10" ht="56.25" x14ac:dyDescent="0.25">
      <c r="A37" s="2533"/>
      <c r="B37" s="2677"/>
      <c r="C37" s="962" t="s">
        <v>24</v>
      </c>
      <c r="D37" s="961">
        <v>0</v>
      </c>
      <c r="E37" s="944">
        <v>0</v>
      </c>
      <c r="F37" s="944">
        <v>0</v>
      </c>
      <c r="G37" s="2670"/>
      <c r="H37" s="944">
        <v>0</v>
      </c>
      <c r="I37" s="944">
        <v>0</v>
      </c>
      <c r="J37" s="2537"/>
    </row>
    <row r="38" spans="1:10" ht="42.75" customHeight="1" x14ac:dyDescent="0.25">
      <c r="A38" s="2544" t="s">
        <v>78</v>
      </c>
      <c r="B38" s="2672" t="s">
        <v>727</v>
      </c>
      <c r="C38" s="963" t="s">
        <v>18</v>
      </c>
      <c r="D38" s="964">
        <v>0</v>
      </c>
      <c r="E38" s="474">
        <v>0</v>
      </c>
      <c r="F38" s="474">
        <v>0</v>
      </c>
      <c r="G38" s="2668" t="s">
        <v>1175</v>
      </c>
      <c r="H38" s="474">
        <v>0</v>
      </c>
      <c r="I38" s="474">
        <v>0</v>
      </c>
      <c r="J38" s="2668"/>
    </row>
    <row r="39" spans="1:10" ht="56.25" x14ac:dyDescent="0.25">
      <c r="A39" s="2678"/>
      <c r="B39" s="2673"/>
      <c r="C39" s="965" t="s">
        <v>289</v>
      </c>
      <c r="D39" s="964">
        <v>0</v>
      </c>
      <c r="E39" s="474">
        <v>0</v>
      </c>
      <c r="F39" s="474">
        <v>0</v>
      </c>
      <c r="G39" s="2669"/>
      <c r="H39" s="474">
        <v>0</v>
      </c>
      <c r="I39" s="474">
        <v>0</v>
      </c>
      <c r="J39" s="2669"/>
    </row>
    <row r="40" spans="1:10" ht="75" x14ac:dyDescent="0.25">
      <c r="A40" s="2678"/>
      <c r="B40" s="2673"/>
      <c r="C40" s="965" t="s">
        <v>50</v>
      </c>
      <c r="D40" s="964">
        <v>0</v>
      </c>
      <c r="E40" s="474">
        <v>0</v>
      </c>
      <c r="F40" s="474">
        <v>0</v>
      </c>
      <c r="G40" s="2669"/>
      <c r="H40" s="474">
        <v>0</v>
      </c>
      <c r="I40" s="474">
        <v>0</v>
      </c>
      <c r="J40" s="2669"/>
    </row>
    <row r="41" spans="1:10" ht="75" x14ac:dyDescent="0.25">
      <c r="A41" s="2678"/>
      <c r="B41" s="2673"/>
      <c r="C41" s="965" t="s">
        <v>697</v>
      </c>
      <c r="D41" s="964">
        <v>0</v>
      </c>
      <c r="E41" s="474">
        <v>0</v>
      </c>
      <c r="F41" s="474">
        <v>0</v>
      </c>
      <c r="G41" s="2669"/>
      <c r="H41" s="474">
        <v>0</v>
      </c>
      <c r="I41" s="474">
        <v>0</v>
      </c>
      <c r="J41" s="2669"/>
    </row>
    <row r="42" spans="1:10" ht="56.25" x14ac:dyDescent="0.25">
      <c r="A42" s="2545"/>
      <c r="B42" s="2674"/>
      <c r="C42" s="965" t="s">
        <v>24</v>
      </c>
      <c r="D42" s="964">
        <v>0</v>
      </c>
      <c r="E42" s="474">
        <v>0</v>
      </c>
      <c r="F42" s="474">
        <v>0</v>
      </c>
      <c r="G42" s="2670"/>
      <c r="H42" s="474">
        <v>0</v>
      </c>
      <c r="I42" s="474">
        <v>0</v>
      </c>
      <c r="J42" s="2670"/>
    </row>
    <row r="43" spans="1:10" ht="50.25" customHeight="1" x14ac:dyDescent="0.25">
      <c r="A43" s="2118" t="s">
        <v>79</v>
      </c>
      <c r="B43" s="1874" t="s">
        <v>2769</v>
      </c>
      <c r="C43" s="963" t="s">
        <v>18</v>
      </c>
      <c r="D43" s="474">
        <v>0</v>
      </c>
      <c r="E43" s="474">
        <v>0</v>
      </c>
      <c r="F43" s="474">
        <v>0</v>
      </c>
      <c r="G43" s="1858"/>
      <c r="H43" s="474">
        <v>0</v>
      </c>
      <c r="I43" s="474">
        <v>0</v>
      </c>
      <c r="J43" s="1876" t="s">
        <v>698</v>
      </c>
    </row>
    <row r="44" spans="1:10" ht="56.25" x14ac:dyDescent="0.25">
      <c r="A44" s="2118"/>
      <c r="B44" s="1874"/>
      <c r="C44" s="965" t="s">
        <v>289</v>
      </c>
      <c r="D44" s="474">
        <v>0</v>
      </c>
      <c r="E44" s="474">
        <v>0</v>
      </c>
      <c r="F44" s="474">
        <v>0</v>
      </c>
      <c r="G44" s="1858"/>
      <c r="H44" s="474">
        <v>0</v>
      </c>
      <c r="I44" s="474">
        <v>0</v>
      </c>
      <c r="J44" s="1876"/>
    </row>
    <row r="45" spans="1:10" ht="75" x14ac:dyDescent="0.25">
      <c r="A45" s="2678"/>
      <c r="B45" s="2673" t="s">
        <v>2770</v>
      </c>
      <c r="C45" s="1813" t="s">
        <v>50</v>
      </c>
      <c r="D45" s="1814">
        <v>0</v>
      </c>
      <c r="E45" s="1806">
        <v>0</v>
      </c>
      <c r="F45" s="1806">
        <v>0</v>
      </c>
      <c r="G45" s="1890"/>
      <c r="H45" s="1806">
        <v>0</v>
      </c>
      <c r="I45" s="1806">
        <v>0</v>
      </c>
      <c r="J45" s="1890"/>
    </row>
    <row r="46" spans="1:10" ht="75" x14ac:dyDescent="0.25">
      <c r="A46" s="2678"/>
      <c r="B46" s="2673"/>
      <c r="C46" s="965" t="s">
        <v>697</v>
      </c>
      <c r="D46" s="964">
        <v>0</v>
      </c>
      <c r="E46" s="474">
        <v>0</v>
      </c>
      <c r="F46" s="474">
        <v>0</v>
      </c>
      <c r="G46" s="1890"/>
      <c r="H46" s="474">
        <v>0</v>
      </c>
      <c r="I46" s="474">
        <v>0</v>
      </c>
      <c r="J46" s="1890"/>
    </row>
    <row r="47" spans="1:10" ht="56.25" x14ac:dyDescent="0.25">
      <c r="A47" s="2545"/>
      <c r="B47" s="2674"/>
      <c r="C47" s="965" t="s">
        <v>24</v>
      </c>
      <c r="D47" s="964">
        <v>0</v>
      </c>
      <c r="E47" s="474">
        <v>0</v>
      </c>
      <c r="F47" s="474">
        <v>0</v>
      </c>
      <c r="G47" s="1891"/>
      <c r="H47" s="474">
        <v>0</v>
      </c>
      <c r="I47" s="474">
        <v>0</v>
      </c>
      <c r="J47" s="1891"/>
    </row>
    <row r="48" spans="1:10" ht="33" customHeight="1" x14ac:dyDescent="0.25">
      <c r="A48" s="2531" t="s">
        <v>446</v>
      </c>
      <c r="B48" s="2675" t="s">
        <v>728</v>
      </c>
      <c r="C48" s="960" t="s">
        <v>18</v>
      </c>
      <c r="D48" s="961">
        <v>0</v>
      </c>
      <c r="E48" s="944">
        <v>0</v>
      </c>
      <c r="F48" s="944">
        <v>0</v>
      </c>
      <c r="G48" s="2668"/>
      <c r="H48" s="944">
        <v>0</v>
      </c>
      <c r="I48" s="944">
        <v>0</v>
      </c>
      <c r="J48" s="2536"/>
    </row>
    <row r="49" spans="1:10" ht="81.75" customHeight="1" x14ac:dyDescent="0.25">
      <c r="A49" s="2532"/>
      <c r="B49" s="2676"/>
      <c r="C49" s="962" t="s">
        <v>289</v>
      </c>
      <c r="D49" s="961">
        <v>0</v>
      </c>
      <c r="E49" s="944">
        <v>0</v>
      </c>
      <c r="F49" s="944">
        <v>0</v>
      </c>
      <c r="G49" s="2669"/>
      <c r="H49" s="944">
        <v>0</v>
      </c>
      <c r="I49" s="944">
        <v>0</v>
      </c>
      <c r="J49" s="2613"/>
    </row>
    <row r="50" spans="1:10" ht="75" x14ac:dyDescent="0.25">
      <c r="A50" s="2532"/>
      <c r="B50" s="2676"/>
      <c r="C50" s="962" t="s">
        <v>50</v>
      </c>
      <c r="D50" s="961">
        <v>0</v>
      </c>
      <c r="E50" s="944">
        <v>0</v>
      </c>
      <c r="F50" s="944">
        <v>0</v>
      </c>
      <c r="G50" s="2669"/>
      <c r="H50" s="944">
        <v>0</v>
      </c>
      <c r="I50" s="944">
        <v>0</v>
      </c>
      <c r="J50" s="2613"/>
    </row>
    <row r="51" spans="1:10" ht="75" x14ac:dyDescent="0.25">
      <c r="A51" s="2532"/>
      <c r="B51" s="2676"/>
      <c r="C51" s="962" t="s">
        <v>697</v>
      </c>
      <c r="D51" s="961">
        <v>0</v>
      </c>
      <c r="E51" s="944">
        <v>0</v>
      </c>
      <c r="F51" s="944">
        <v>0</v>
      </c>
      <c r="G51" s="2669"/>
      <c r="H51" s="944">
        <v>0</v>
      </c>
      <c r="I51" s="944">
        <v>0</v>
      </c>
      <c r="J51" s="2613"/>
    </row>
    <row r="52" spans="1:10" ht="56.25" x14ac:dyDescent="0.25">
      <c r="A52" s="2533"/>
      <c r="B52" s="2677"/>
      <c r="C52" s="962" t="s">
        <v>24</v>
      </c>
      <c r="D52" s="961">
        <v>0</v>
      </c>
      <c r="E52" s="944">
        <v>0</v>
      </c>
      <c r="F52" s="944">
        <v>0</v>
      </c>
      <c r="G52" s="2670"/>
      <c r="H52" s="944">
        <v>0</v>
      </c>
      <c r="I52" s="944">
        <v>0</v>
      </c>
      <c r="J52" s="2537"/>
    </row>
    <row r="53" spans="1:10" ht="31.5" customHeight="1" x14ac:dyDescent="0.25">
      <c r="A53" s="2118" t="s">
        <v>135</v>
      </c>
      <c r="B53" s="1874" t="s">
        <v>729</v>
      </c>
      <c r="C53" s="963" t="s">
        <v>18</v>
      </c>
      <c r="D53" s="474">
        <v>0</v>
      </c>
      <c r="E53" s="474">
        <v>0</v>
      </c>
      <c r="F53" s="474">
        <v>0</v>
      </c>
      <c r="G53" s="1858"/>
      <c r="H53" s="474">
        <v>0</v>
      </c>
      <c r="I53" s="474">
        <v>0</v>
      </c>
      <c r="J53" s="1876" t="s">
        <v>698</v>
      </c>
    </row>
    <row r="54" spans="1:10" ht="56.25" x14ac:dyDescent="0.25">
      <c r="A54" s="2118"/>
      <c r="B54" s="1874"/>
      <c r="C54" s="965" t="s">
        <v>289</v>
      </c>
      <c r="D54" s="474">
        <v>0</v>
      </c>
      <c r="E54" s="474">
        <v>0</v>
      </c>
      <c r="F54" s="474">
        <v>0</v>
      </c>
      <c r="G54" s="1858"/>
      <c r="H54" s="474">
        <v>0</v>
      </c>
      <c r="I54" s="474">
        <v>0</v>
      </c>
      <c r="J54" s="1876"/>
    </row>
    <row r="55" spans="1:10" ht="75" x14ac:dyDescent="0.25">
      <c r="A55" s="2118"/>
      <c r="B55" s="1874"/>
      <c r="C55" s="965" t="s">
        <v>50</v>
      </c>
      <c r="D55" s="474">
        <v>0</v>
      </c>
      <c r="E55" s="474">
        <v>0</v>
      </c>
      <c r="F55" s="474">
        <v>0</v>
      </c>
      <c r="G55" s="1858"/>
      <c r="H55" s="474">
        <v>0</v>
      </c>
      <c r="I55" s="474">
        <v>0</v>
      </c>
      <c r="J55" s="1876"/>
    </row>
    <row r="56" spans="1:10" ht="75" x14ac:dyDescent="0.25">
      <c r="A56" s="2118"/>
      <c r="B56" s="1874"/>
      <c r="C56" s="965" t="s">
        <v>697</v>
      </c>
      <c r="D56" s="474">
        <v>0</v>
      </c>
      <c r="E56" s="474">
        <v>0</v>
      </c>
      <c r="F56" s="474">
        <v>0</v>
      </c>
      <c r="G56" s="1858"/>
      <c r="H56" s="474">
        <v>0</v>
      </c>
      <c r="I56" s="474">
        <v>0</v>
      </c>
      <c r="J56" s="1876"/>
    </row>
    <row r="57" spans="1:10" ht="56.25" x14ac:dyDescent="0.25">
      <c r="A57" s="1738"/>
      <c r="B57" s="486" t="s">
        <v>2771</v>
      </c>
      <c r="C57" s="965" t="s">
        <v>24</v>
      </c>
      <c r="D57" s="474">
        <v>0</v>
      </c>
      <c r="E57" s="474">
        <v>0</v>
      </c>
      <c r="F57" s="474">
        <v>0</v>
      </c>
      <c r="G57" s="410"/>
      <c r="H57" s="474">
        <v>0</v>
      </c>
      <c r="I57" s="474">
        <v>0</v>
      </c>
      <c r="J57" s="410"/>
    </row>
    <row r="58" spans="1:10" ht="25.5" customHeight="1" x14ac:dyDescent="0.25">
      <c r="A58" s="2544" t="s">
        <v>137</v>
      </c>
      <c r="B58" s="2672" t="s">
        <v>730</v>
      </c>
      <c r="C58" s="963" t="s">
        <v>18</v>
      </c>
      <c r="D58" s="964">
        <v>0</v>
      </c>
      <c r="E58" s="474">
        <v>0</v>
      </c>
      <c r="F58" s="474">
        <v>0</v>
      </c>
      <c r="G58" s="1889"/>
      <c r="H58" s="474">
        <v>0</v>
      </c>
      <c r="I58" s="474">
        <v>0</v>
      </c>
      <c r="J58" s="2668" t="s">
        <v>698</v>
      </c>
    </row>
    <row r="59" spans="1:10" ht="56.25" x14ac:dyDescent="0.25">
      <c r="A59" s="2678"/>
      <c r="B59" s="2673"/>
      <c r="C59" s="965" t="s">
        <v>289</v>
      </c>
      <c r="D59" s="964">
        <v>0</v>
      </c>
      <c r="E59" s="474">
        <v>0</v>
      </c>
      <c r="F59" s="474">
        <v>0</v>
      </c>
      <c r="G59" s="1890"/>
      <c r="H59" s="474">
        <v>0</v>
      </c>
      <c r="I59" s="474">
        <v>0</v>
      </c>
      <c r="J59" s="2669"/>
    </row>
    <row r="60" spans="1:10" ht="75" x14ac:dyDescent="0.25">
      <c r="A60" s="2678"/>
      <c r="B60" s="2673"/>
      <c r="C60" s="965" t="s">
        <v>50</v>
      </c>
      <c r="D60" s="964">
        <v>0</v>
      </c>
      <c r="E60" s="474">
        <v>0</v>
      </c>
      <c r="F60" s="474">
        <v>0</v>
      </c>
      <c r="G60" s="1890"/>
      <c r="H60" s="474">
        <v>0</v>
      </c>
      <c r="I60" s="474">
        <v>0</v>
      </c>
      <c r="J60" s="2669"/>
    </row>
    <row r="61" spans="1:10" ht="75" x14ac:dyDescent="0.25">
      <c r="A61" s="2678"/>
      <c r="B61" s="2673"/>
      <c r="C61" s="965" t="s">
        <v>697</v>
      </c>
      <c r="D61" s="964">
        <v>0</v>
      </c>
      <c r="E61" s="474">
        <v>0</v>
      </c>
      <c r="F61" s="474">
        <v>0</v>
      </c>
      <c r="G61" s="1890"/>
      <c r="H61" s="474">
        <v>0</v>
      </c>
      <c r="I61" s="474">
        <v>0</v>
      </c>
      <c r="J61" s="2669"/>
    </row>
    <row r="62" spans="1:10" ht="56.25" x14ac:dyDescent="0.25">
      <c r="A62" s="2545"/>
      <c r="B62" s="2674"/>
      <c r="C62" s="965" t="s">
        <v>24</v>
      </c>
      <c r="D62" s="964">
        <v>0</v>
      </c>
      <c r="E62" s="474">
        <v>0</v>
      </c>
      <c r="F62" s="474">
        <v>0</v>
      </c>
      <c r="G62" s="1891"/>
      <c r="H62" s="474">
        <v>0</v>
      </c>
      <c r="I62" s="474">
        <v>0</v>
      </c>
      <c r="J62" s="2670"/>
    </row>
    <row r="63" spans="1:10" ht="18.75" x14ac:dyDescent="0.25">
      <c r="A63" s="2108"/>
      <c r="B63" s="2108" t="s">
        <v>48</v>
      </c>
      <c r="C63" s="960" t="s">
        <v>18</v>
      </c>
      <c r="D63" s="961">
        <f>D66</f>
        <v>0</v>
      </c>
      <c r="E63" s="944">
        <v>0</v>
      </c>
      <c r="F63" s="944">
        <v>0</v>
      </c>
      <c r="G63" s="2525"/>
      <c r="H63" s="944">
        <v>0</v>
      </c>
      <c r="I63" s="944">
        <v>0</v>
      </c>
      <c r="J63" s="2525"/>
    </row>
    <row r="64" spans="1:10" ht="75" x14ac:dyDescent="0.25">
      <c r="A64" s="2109"/>
      <c r="B64" s="2109"/>
      <c r="C64" s="966" t="s">
        <v>289</v>
      </c>
      <c r="D64" s="961">
        <v>0</v>
      </c>
      <c r="E64" s="944">
        <v>0</v>
      </c>
      <c r="F64" s="944">
        <v>0</v>
      </c>
      <c r="G64" s="2580"/>
      <c r="H64" s="944">
        <v>0</v>
      </c>
      <c r="I64" s="944">
        <v>0</v>
      </c>
      <c r="J64" s="2580"/>
    </row>
    <row r="65" spans="1:15" ht="72" customHeight="1" x14ac:dyDescent="0.25">
      <c r="A65" s="2109"/>
      <c r="B65" s="2109"/>
      <c r="C65" s="966" t="s">
        <v>50</v>
      </c>
      <c r="D65" s="961">
        <v>0</v>
      </c>
      <c r="E65" s="944">
        <v>0</v>
      </c>
      <c r="F65" s="944">
        <v>0</v>
      </c>
      <c r="G65" s="2580"/>
      <c r="H65" s="944">
        <v>0</v>
      </c>
      <c r="I65" s="944">
        <v>0</v>
      </c>
      <c r="J65" s="2580"/>
    </row>
    <row r="66" spans="1:15" ht="70.5" customHeight="1" x14ac:dyDescent="0.25">
      <c r="A66" s="2109"/>
      <c r="B66" s="2109"/>
      <c r="C66" s="966" t="s">
        <v>697</v>
      </c>
      <c r="D66" s="961">
        <f>D51</f>
        <v>0</v>
      </c>
      <c r="E66" s="944">
        <v>0</v>
      </c>
      <c r="F66" s="944">
        <v>0</v>
      </c>
      <c r="G66" s="2580"/>
      <c r="H66" s="944">
        <v>0</v>
      </c>
      <c r="I66" s="944">
        <v>0</v>
      </c>
      <c r="J66" s="2580"/>
    </row>
    <row r="67" spans="1:15" ht="56.25" customHeight="1" x14ac:dyDescent="0.25">
      <c r="A67" s="2110"/>
      <c r="B67" s="2110"/>
      <c r="C67" s="966" t="s">
        <v>24</v>
      </c>
      <c r="D67" s="961">
        <v>0</v>
      </c>
      <c r="E67" s="944">
        <v>0</v>
      </c>
      <c r="F67" s="944">
        <v>0</v>
      </c>
      <c r="G67" s="2526"/>
      <c r="H67" s="944">
        <v>0</v>
      </c>
      <c r="I67" s="944">
        <v>0</v>
      </c>
      <c r="J67" s="2526"/>
    </row>
    <row r="68" spans="1:15" ht="21" customHeight="1" x14ac:dyDescent="0.25">
      <c r="A68" s="736"/>
      <c r="B68" s="1877" t="s">
        <v>677</v>
      </c>
      <c r="C68" s="1877"/>
      <c r="D68" s="1877"/>
      <c r="E68" s="1877"/>
      <c r="F68" s="1877"/>
      <c r="G68" s="1877"/>
      <c r="H68" s="1877"/>
      <c r="I68" s="1877"/>
      <c r="J68" s="1877"/>
    </row>
    <row r="69" spans="1:15" ht="188.25" customHeight="1" x14ac:dyDescent="0.25">
      <c r="A69" s="796" t="s">
        <v>10</v>
      </c>
      <c r="B69" s="492" t="s">
        <v>732</v>
      </c>
      <c r="C69" s="451" t="s">
        <v>19</v>
      </c>
      <c r="D69" s="967">
        <f>D70</f>
        <v>2867</v>
      </c>
      <c r="E69" s="968">
        <f>E70</f>
        <v>2773.9</v>
      </c>
      <c r="F69" s="703">
        <f t="shared" ref="F69:F75" si="0">E69/D69*100</f>
        <v>96.752703174049543</v>
      </c>
      <c r="G69" s="421"/>
      <c r="H69" s="968">
        <f>H70</f>
        <v>2773.9</v>
      </c>
      <c r="I69" s="703">
        <f t="shared" ref="I69:I75" si="1">H69/D69*100</f>
        <v>96.752703174049543</v>
      </c>
      <c r="J69" s="458"/>
    </row>
    <row r="70" spans="1:15" ht="384.75" customHeight="1" x14ac:dyDescent="0.25">
      <c r="A70" s="969" t="s">
        <v>10</v>
      </c>
      <c r="B70" s="970" t="s">
        <v>733</v>
      </c>
      <c r="C70" s="911" t="s">
        <v>19</v>
      </c>
      <c r="D70" s="971">
        <v>2867</v>
      </c>
      <c r="E70" s="972">
        <v>2773.9</v>
      </c>
      <c r="F70" s="855">
        <f t="shared" si="0"/>
        <v>96.752703174049543</v>
      </c>
      <c r="G70" s="973" t="s">
        <v>1176</v>
      </c>
      <c r="H70" s="972">
        <f>E70</f>
        <v>2773.9</v>
      </c>
      <c r="I70" s="855">
        <f t="shared" si="1"/>
        <v>96.752703174049543</v>
      </c>
      <c r="J70" s="973"/>
    </row>
    <row r="71" spans="1:15" ht="131.25" customHeight="1" x14ac:dyDescent="0.25">
      <c r="A71" s="796" t="s">
        <v>14</v>
      </c>
      <c r="B71" s="974" t="s">
        <v>734</v>
      </c>
      <c r="C71" s="628" t="s">
        <v>23</v>
      </c>
      <c r="D71" s="968">
        <f>D72</f>
        <v>13670.3</v>
      </c>
      <c r="E71" s="968">
        <f>E72</f>
        <v>8656.9</v>
      </c>
      <c r="F71" s="346">
        <f t="shared" si="0"/>
        <v>63.32633519381433</v>
      </c>
      <c r="G71" s="975"/>
      <c r="H71" s="968">
        <f>E71</f>
        <v>8656.9</v>
      </c>
      <c r="I71" s="346">
        <f t="shared" si="1"/>
        <v>63.32633519381433</v>
      </c>
      <c r="J71" s="645"/>
    </row>
    <row r="72" spans="1:15" ht="279" customHeight="1" x14ac:dyDescent="0.25">
      <c r="A72" s="736" t="s">
        <v>78</v>
      </c>
      <c r="B72" s="487" t="s">
        <v>735</v>
      </c>
      <c r="C72" s="976" t="s">
        <v>23</v>
      </c>
      <c r="D72" s="977">
        <v>13670.3</v>
      </c>
      <c r="E72" s="977">
        <v>8656.9</v>
      </c>
      <c r="F72" s="977">
        <f t="shared" si="0"/>
        <v>63.32633519381433</v>
      </c>
      <c r="G72" s="978" t="s">
        <v>1887</v>
      </c>
      <c r="H72" s="977">
        <f>E72</f>
        <v>8656.9</v>
      </c>
      <c r="I72" s="977">
        <f t="shared" si="1"/>
        <v>63.32633519381433</v>
      </c>
      <c r="J72" s="979" t="s">
        <v>2458</v>
      </c>
    </row>
    <row r="73" spans="1:15" ht="18.75" x14ac:dyDescent="0.25">
      <c r="A73" s="2108"/>
      <c r="B73" s="2100" t="s">
        <v>365</v>
      </c>
      <c r="C73" s="628" t="s">
        <v>18</v>
      </c>
      <c r="D73" s="967">
        <f>D74+D75</f>
        <v>16537.3</v>
      </c>
      <c r="E73" s="967">
        <f>E74+E75</f>
        <v>11430.8</v>
      </c>
      <c r="F73" s="968">
        <f t="shared" si="0"/>
        <v>69.12131968338241</v>
      </c>
      <c r="G73" s="980"/>
      <c r="H73" s="967">
        <f>H74+H75</f>
        <v>11430.8</v>
      </c>
      <c r="I73" s="968">
        <f t="shared" si="1"/>
        <v>69.12131968338241</v>
      </c>
      <c r="J73" s="980"/>
    </row>
    <row r="74" spans="1:15" ht="75" x14ac:dyDescent="0.25">
      <c r="A74" s="2109"/>
      <c r="B74" s="2100"/>
      <c r="C74" s="981" t="s">
        <v>19</v>
      </c>
      <c r="D74" s="968">
        <f>D69</f>
        <v>2867</v>
      </c>
      <c r="E74" s="968">
        <f>E69</f>
        <v>2773.9</v>
      </c>
      <c r="F74" s="968">
        <f t="shared" si="0"/>
        <v>96.752703174049543</v>
      </c>
      <c r="G74" s="980"/>
      <c r="H74" s="968">
        <f>H69</f>
        <v>2773.9</v>
      </c>
      <c r="I74" s="968">
        <f t="shared" si="1"/>
        <v>96.752703174049543</v>
      </c>
      <c r="J74" s="980"/>
    </row>
    <row r="75" spans="1:15" ht="93.75" x14ac:dyDescent="0.25">
      <c r="A75" s="2110"/>
      <c r="B75" s="2100"/>
      <c r="C75" s="451" t="s">
        <v>23</v>
      </c>
      <c r="D75" s="968">
        <f>D71</f>
        <v>13670.3</v>
      </c>
      <c r="E75" s="968">
        <f>E71</f>
        <v>8656.9</v>
      </c>
      <c r="F75" s="968">
        <f t="shared" si="0"/>
        <v>63.32633519381433</v>
      </c>
      <c r="G75" s="980"/>
      <c r="H75" s="968">
        <f>H71</f>
        <v>8656.9</v>
      </c>
      <c r="I75" s="968">
        <f t="shared" si="1"/>
        <v>63.32633519381433</v>
      </c>
      <c r="J75" s="980"/>
    </row>
    <row r="76" spans="1:15" ht="18.75" x14ac:dyDescent="0.25">
      <c r="A76" s="796"/>
      <c r="B76" s="2679" t="s">
        <v>678</v>
      </c>
      <c r="C76" s="2679"/>
      <c r="D76" s="2679"/>
      <c r="E76" s="2679"/>
      <c r="F76" s="2679"/>
      <c r="G76" s="2679"/>
      <c r="H76" s="2679"/>
      <c r="I76" s="2679"/>
      <c r="J76" s="2679"/>
    </row>
    <row r="77" spans="1:15" ht="92.25" customHeight="1" x14ac:dyDescent="0.25">
      <c r="A77" s="796" t="s">
        <v>8</v>
      </c>
      <c r="B77" s="974" t="s">
        <v>736</v>
      </c>
      <c r="C77" s="628" t="s">
        <v>23</v>
      </c>
      <c r="D77" s="944">
        <f>D79+D81</f>
        <v>3650</v>
      </c>
      <c r="E77" s="944">
        <f>E78+E80</f>
        <v>2466.6</v>
      </c>
      <c r="F77" s="944">
        <f t="shared" ref="F77:F85" si="2">E77/D77*100</f>
        <v>67.578082191780823</v>
      </c>
      <c r="G77" s="975"/>
      <c r="H77" s="944">
        <f>H78+H80</f>
        <v>2466.6</v>
      </c>
      <c r="I77" s="944">
        <f t="shared" ref="I77:I82" si="3">H77/D77*100</f>
        <v>67.578082191780823</v>
      </c>
      <c r="J77" s="491"/>
    </row>
    <row r="78" spans="1:15" ht="99.75" customHeight="1" x14ac:dyDescent="0.25">
      <c r="A78" s="736" t="s">
        <v>12</v>
      </c>
      <c r="B78" s="982" t="s">
        <v>737</v>
      </c>
      <c r="C78" s="630" t="s">
        <v>23</v>
      </c>
      <c r="D78" s="474">
        <f>D79</f>
        <v>2200</v>
      </c>
      <c r="E78" s="474">
        <f>E79</f>
        <v>1016.6</v>
      </c>
      <c r="F78" s="474">
        <f t="shared" si="2"/>
        <v>46.209090909090911</v>
      </c>
      <c r="G78" s="975" t="s">
        <v>699</v>
      </c>
      <c r="H78" s="474">
        <f>E78</f>
        <v>1016.6</v>
      </c>
      <c r="I78" s="474">
        <f t="shared" si="3"/>
        <v>46.209090909090911</v>
      </c>
      <c r="J78" s="491"/>
    </row>
    <row r="79" spans="1:15" ht="206.25" x14ac:dyDescent="0.25">
      <c r="A79" s="736" t="s">
        <v>92</v>
      </c>
      <c r="B79" s="982" t="s">
        <v>738</v>
      </c>
      <c r="C79" s="630" t="s">
        <v>23</v>
      </c>
      <c r="D79" s="977">
        <v>2200</v>
      </c>
      <c r="E79" s="977">
        <v>1016.6</v>
      </c>
      <c r="F79" s="623">
        <f t="shared" si="2"/>
        <v>46.209090909090911</v>
      </c>
      <c r="G79" s="709" t="s">
        <v>2459</v>
      </c>
      <c r="H79" s="983">
        <f>E79</f>
        <v>1016.6</v>
      </c>
      <c r="I79" s="983">
        <f t="shared" si="3"/>
        <v>46.209090909090911</v>
      </c>
      <c r="J79" s="491" t="s">
        <v>2460</v>
      </c>
    </row>
    <row r="80" spans="1:15" ht="95.25" customHeight="1" x14ac:dyDescent="0.25">
      <c r="A80" s="736" t="s">
        <v>13</v>
      </c>
      <c r="B80" s="982" t="s">
        <v>740</v>
      </c>
      <c r="C80" s="630" t="s">
        <v>23</v>
      </c>
      <c r="D80" s="977">
        <f>D81</f>
        <v>1450</v>
      </c>
      <c r="E80" s="977">
        <f>E81</f>
        <v>1450</v>
      </c>
      <c r="F80" s="623">
        <f t="shared" si="2"/>
        <v>100</v>
      </c>
      <c r="G80" s="706"/>
      <c r="H80" s="983">
        <f>E80</f>
        <v>1450</v>
      </c>
      <c r="I80" s="983">
        <f t="shared" si="3"/>
        <v>100</v>
      </c>
      <c r="J80" s="491"/>
      <c r="O80" s="114"/>
    </row>
    <row r="81" spans="1:10" ht="131.25" x14ac:dyDescent="0.25">
      <c r="A81" s="736" t="s">
        <v>40</v>
      </c>
      <c r="B81" s="487" t="s">
        <v>739</v>
      </c>
      <c r="C81" s="430" t="s">
        <v>23</v>
      </c>
      <c r="D81" s="983">
        <v>1450</v>
      </c>
      <c r="E81" s="977">
        <v>1450</v>
      </c>
      <c r="F81" s="501">
        <f t="shared" si="2"/>
        <v>100</v>
      </c>
      <c r="G81" s="706" t="s">
        <v>2641</v>
      </c>
      <c r="H81" s="983">
        <f>E81</f>
        <v>1450</v>
      </c>
      <c r="I81" s="983">
        <f t="shared" si="3"/>
        <v>100</v>
      </c>
      <c r="J81" s="491"/>
    </row>
    <row r="82" spans="1:10" ht="93.75" x14ac:dyDescent="0.25">
      <c r="A82" s="446"/>
      <c r="B82" s="984" t="s">
        <v>89</v>
      </c>
      <c r="C82" s="628" t="s">
        <v>23</v>
      </c>
      <c r="D82" s="968">
        <f>D79+D81</f>
        <v>3650</v>
      </c>
      <c r="E82" s="968">
        <f>E77</f>
        <v>2466.6</v>
      </c>
      <c r="F82" s="703">
        <f t="shared" si="2"/>
        <v>67.578082191780823</v>
      </c>
      <c r="G82" s="631"/>
      <c r="H82" s="968">
        <f>H77</f>
        <v>2466.6</v>
      </c>
      <c r="I82" s="967">
        <f t="shared" si="3"/>
        <v>67.578082191780823</v>
      </c>
      <c r="J82" s="491"/>
    </row>
    <row r="83" spans="1:10" ht="18" customHeight="1" x14ac:dyDescent="0.25">
      <c r="A83" s="2680"/>
      <c r="B83" s="1841" t="s">
        <v>86</v>
      </c>
      <c r="C83" s="628" t="s">
        <v>18</v>
      </c>
      <c r="D83" s="968">
        <f>D84+D85</f>
        <v>20187.3</v>
      </c>
      <c r="E83" s="968">
        <f>E84+E85</f>
        <v>13897.4</v>
      </c>
      <c r="F83" s="346">
        <f t="shared" si="2"/>
        <v>68.84229193601918</v>
      </c>
      <c r="G83" s="985"/>
      <c r="H83" s="968">
        <f>H84+H85</f>
        <v>13897.4</v>
      </c>
      <c r="I83" s="346">
        <f>E83/D83*100</f>
        <v>68.84229193601918</v>
      </c>
      <c r="J83" s="645"/>
    </row>
    <row r="84" spans="1:10" ht="74.25" customHeight="1" x14ac:dyDescent="0.25">
      <c r="A84" s="2681"/>
      <c r="B84" s="1841"/>
      <c r="C84" s="986" t="s">
        <v>19</v>
      </c>
      <c r="D84" s="968">
        <f>D74</f>
        <v>2867</v>
      </c>
      <c r="E84" s="346">
        <f>E74</f>
        <v>2773.9</v>
      </c>
      <c r="F84" s="346">
        <f t="shared" si="2"/>
        <v>96.752703174049543</v>
      </c>
      <c r="G84" s="2683"/>
      <c r="H84" s="968">
        <f>E84</f>
        <v>2773.9</v>
      </c>
      <c r="I84" s="968">
        <f>H84/D84*100</f>
        <v>96.752703174049543</v>
      </c>
      <c r="J84" s="2683"/>
    </row>
    <row r="85" spans="1:10" ht="93.75" x14ac:dyDescent="0.25">
      <c r="A85" s="2682"/>
      <c r="B85" s="1841"/>
      <c r="C85" s="628" t="s">
        <v>23</v>
      </c>
      <c r="D85" s="346">
        <f>D82+D75+D63</f>
        <v>17320.3</v>
      </c>
      <c r="E85" s="346">
        <f>E82+E75</f>
        <v>11123.5</v>
      </c>
      <c r="F85" s="346">
        <f t="shared" si="2"/>
        <v>64.222328712551175</v>
      </c>
      <c r="G85" s="2684"/>
      <c r="H85" s="346">
        <f>H82+H75</f>
        <v>11123.5</v>
      </c>
      <c r="I85" s="346">
        <f>PRODUCT(H85,1/D85,100)</f>
        <v>64.222328712551175</v>
      </c>
      <c r="J85" s="2684"/>
    </row>
  </sheetData>
  <mergeCells count="66">
    <mergeCell ref="A73:A75"/>
    <mergeCell ref="B73:B75"/>
    <mergeCell ref="B76:J76"/>
    <mergeCell ref="A83:A85"/>
    <mergeCell ref="B83:B85"/>
    <mergeCell ref="G84:G85"/>
    <mergeCell ref="J84:J85"/>
    <mergeCell ref="A63:A67"/>
    <mergeCell ref="B63:B67"/>
    <mergeCell ref="G63:G67"/>
    <mergeCell ref="J63:J67"/>
    <mergeCell ref="B68:J68"/>
    <mergeCell ref="A58:A62"/>
    <mergeCell ref="B58:B62"/>
    <mergeCell ref="G58:G62"/>
    <mergeCell ref="J58:J62"/>
    <mergeCell ref="A53:A56"/>
    <mergeCell ref="B53:B56"/>
    <mergeCell ref="G53:G56"/>
    <mergeCell ref="J53:J56"/>
    <mergeCell ref="A48:A52"/>
    <mergeCell ref="B48:B52"/>
    <mergeCell ref="G48:G52"/>
    <mergeCell ref="J48:J52"/>
    <mergeCell ref="A38:A42"/>
    <mergeCell ref="B38:B42"/>
    <mergeCell ref="G38:G42"/>
    <mergeCell ref="J38:J42"/>
    <mergeCell ref="A43:A44"/>
    <mergeCell ref="B43:B44"/>
    <mergeCell ref="A45:A47"/>
    <mergeCell ref="B45:B47"/>
    <mergeCell ref="G43:G44"/>
    <mergeCell ref="G45:G47"/>
    <mergeCell ref="J45:J47"/>
    <mergeCell ref="J43:J44"/>
    <mergeCell ref="A28:A32"/>
    <mergeCell ref="B28:B32"/>
    <mergeCell ref="G28:G32"/>
    <mergeCell ref="J28:J32"/>
    <mergeCell ref="A33:A37"/>
    <mergeCell ref="B33:B37"/>
    <mergeCell ref="G33:G37"/>
    <mergeCell ref="J33:J37"/>
    <mergeCell ref="A21:A22"/>
    <mergeCell ref="B21:B22"/>
    <mergeCell ref="G21:G22"/>
    <mergeCell ref="J21:J22"/>
    <mergeCell ref="A23:A27"/>
    <mergeCell ref="B23:B27"/>
    <mergeCell ref="G23:G27"/>
    <mergeCell ref="J23:J27"/>
    <mergeCell ref="A13:A17"/>
    <mergeCell ref="B13:B17"/>
    <mergeCell ref="G13:G17"/>
    <mergeCell ref="J13:J17"/>
    <mergeCell ref="A18:A20"/>
    <mergeCell ref="B18:B20"/>
    <mergeCell ref="G18:G20"/>
    <mergeCell ref="J18:J20"/>
    <mergeCell ref="B9:J9"/>
    <mergeCell ref="A2:J2"/>
    <mergeCell ref="A3:J3"/>
    <mergeCell ref="A4:J4"/>
    <mergeCell ref="A5:J5"/>
    <mergeCell ref="A6:J6"/>
  </mergeCells>
  <conditionalFormatting sqref="B9">
    <cfRule type="duplicateValues" priority="1"/>
  </conditionalFormatting>
  <pageMargins left="0.78740157480314965" right="0.39370078740157483" top="0.78740157480314965" bottom="0.78740157480314965" header="0.31496062992125984" footer="0.39370078740157483"/>
  <pageSetup paperSize="9" scale="62" firstPageNumber="251" fitToWidth="0" fitToHeight="0" orientation="landscape" useFirstPageNumber="1" horizontalDpi="4294967292" verticalDpi="4294967292" r:id="rId1"/>
  <headerFooter>
    <oddFooter>&amp;R&amp;"Times New Roman,обычный"&amp;14&amp;P</oddFooter>
  </headerFooter>
  <rowBreaks count="2" manualBreakCount="2">
    <brk id="32" max="16383" man="1"/>
    <brk id="67"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5"/>
  </sheetPr>
  <dimension ref="A1:H16"/>
  <sheetViews>
    <sheetView zoomScale="60" zoomScaleNormal="60" workbookViewId="0">
      <selection activeCell="G27" sqref="G27"/>
    </sheetView>
  </sheetViews>
  <sheetFormatPr defaultRowHeight="18" x14ac:dyDescent="0.25"/>
  <cols>
    <col min="1" max="1" width="7.5703125" style="290" customWidth="1"/>
    <col min="2" max="2" width="77.28515625" style="291" customWidth="1"/>
    <col min="3" max="3" width="11.7109375" style="291" customWidth="1"/>
    <col min="4" max="6" width="15.7109375" style="291" customWidth="1"/>
    <col min="7" max="7" width="70.28515625" style="291" customWidth="1"/>
    <col min="8" max="251" width="9.140625" style="291"/>
    <col min="252" max="252" width="7.5703125" style="291" customWidth="1"/>
    <col min="253" max="253" width="37.7109375" style="291" customWidth="1"/>
    <col min="254" max="254" width="15.7109375" style="291" customWidth="1"/>
    <col min="255" max="255" width="11.7109375" style="291" customWidth="1"/>
    <col min="256" max="258" width="15.7109375" style="291" customWidth="1"/>
    <col min="259" max="259" width="30.7109375" style="291" customWidth="1"/>
    <col min="260" max="260" width="13.7109375" style="291" customWidth="1"/>
    <col min="261" max="261" width="21.7109375" style="291" customWidth="1"/>
    <col min="262" max="263" width="15.7109375" style="291" customWidth="1"/>
    <col min="264" max="507" width="9.140625" style="291"/>
    <col min="508" max="508" width="7.5703125" style="291" customWidth="1"/>
    <col min="509" max="509" width="37.7109375" style="291" customWidth="1"/>
    <col min="510" max="510" width="15.7109375" style="291" customWidth="1"/>
    <col min="511" max="511" width="11.7109375" style="291" customWidth="1"/>
    <col min="512" max="514" width="15.7109375" style="291" customWidth="1"/>
    <col min="515" max="515" width="30.7109375" style="291" customWidth="1"/>
    <col min="516" max="516" width="13.7109375" style="291" customWidth="1"/>
    <col min="517" max="517" width="21.7109375" style="291" customWidth="1"/>
    <col min="518" max="519" width="15.7109375" style="291" customWidth="1"/>
    <col min="520" max="763" width="9.140625" style="291"/>
    <col min="764" max="764" width="7.5703125" style="291" customWidth="1"/>
    <col min="765" max="765" width="37.7109375" style="291" customWidth="1"/>
    <col min="766" max="766" width="15.7109375" style="291" customWidth="1"/>
    <col min="767" max="767" width="11.7109375" style="291" customWidth="1"/>
    <col min="768" max="770" width="15.7109375" style="291" customWidth="1"/>
    <col min="771" max="771" width="30.7109375" style="291" customWidth="1"/>
    <col min="772" max="772" width="13.7109375" style="291" customWidth="1"/>
    <col min="773" max="773" width="21.7109375" style="291" customWidth="1"/>
    <col min="774" max="775" width="15.7109375" style="291" customWidth="1"/>
    <col min="776" max="1019" width="9.140625" style="291"/>
    <col min="1020" max="1020" width="7.5703125" style="291" customWidth="1"/>
    <col min="1021" max="1021" width="37.7109375" style="291" customWidth="1"/>
    <col min="1022" max="1022" width="15.7109375" style="291" customWidth="1"/>
    <col min="1023" max="1023" width="11.7109375" style="291" customWidth="1"/>
    <col min="1024" max="1026" width="15.7109375" style="291" customWidth="1"/>
    <col min="1027" max="1027" width="30.7109375" style="291" customWidth="1"/>
    <col min="1028" max="1028" width="13.7109375" style="291" customWidth="1"/>
    <col min="1029" max="1029" width="21.7109375" style="291" customWidth="1"/>
    <col min="1030" max="1031" width="15.7109375" style="291" customWidth="1"/>
    <col min="1032" max="1275" width="9.140625" style="291"/>
    <col min="1276" max="1276" width="7.5703125" style="291" customWidth="1"/>
    <col min="1277" max="1277" width="37.7109375" style="291" customWidth="1"/>
    <col min="1278" max="1278" width="15.7109375" style="291" customWidth="1"/>
    <col min="1279" max="1279" width="11.7109375" style="291" customWidth="1"/>
    <col min="1280" max="1282" width="15.7109375" style="291" customWidth="1"/>
    <col min="1283" max="1283" width="30.7109375" style="291" customWidth="1"/>
    <col min="1284" max="1284" width="13.7109375" style="291" customWidth="1"/>
    <col min="1285" max="1285" width="21.7109375" style="291" customWidth="1"/>
    <col min="1286" max="1287" width="15.7109375" style="291" customWidth="1"/>
    <col min="1288" max="1531" width="9.140625" style="291"/>
    <col min="1532" max="1532" width="7.5703125" style="291" customWidth="1"/>
    <col min="1533" max="1533" width="37.7109375" style="291" customWidth="1"/>
    <col min="1534" max="1534" width="15.7109375" style="291" customWidth="1"/>
    <col min="1535" max="1535" width="11.7109375" style="291" customWidth="1"/>
    <col min="1536" max="1538" width="15.7109375" style="291" customWidth="1"/>
    <col min="1539" max="1539" width="30.7109375" style="291" customWidth="1"/>
    <col min="1540" max="1540" width="13.7109375" style="291" customWidth="1"/>
    <col min="1541" max="1541" width="21.7109375" style="291" customWidth="1"/>
    <col min="1542" max="1543" width="15.7109375" style="291" customWidth="1"/>
    <col min="1544" max="1787" width="9.140625" style="291"/>
    <col min="1788" max="1788" width="7.5703125" style="291" customWidth="1"/>
    <col min="1789" max="1789" width="37.7109375" style="291" customWidth="1"/>
    <col min="1790" max="1790" width="15.7109375" style="291" customWidth="1"/>
    <col min="1791" max="1791" width="11.7109375" style="291" customWidth="1"/>
    <col min="1792" max="1794" width="15.7109375" style="291" customWidth="1"/>
    <col min="1795" max="1795" width="30.7109375" style="291" customWidth="1"/>
    <col min="1796" max="1796" width="13.7109375" style="291" customWidth="1"/>
    <col min="1797" max="1797" width="21.7109375" style="291" customWidth="1"/>
    <col min="1798" max="1799" width="15.7109375" style="291" customWidth="1"/>
    <col min="1800" max="2043" width="9.140625" style="291"/>
    <col min="2044" max="2044" width="7.5703125" style="291" customWidth="1"/>
    <col min="2045" max="2045" width="37.7109375" style="291" customWidth="1"/>
    <col min="2046" max="2046" width="15.7109375" style="291" customWidth="1"/>
    <col min="2047" max="2047" width="11.7109375" style="291" customWidth="1"/>
    <col min="2048" max="2050" width="15.7109375" style="291" customWidth="1"/>
    <col min="2051" max="2051" width="30.7109375" style="291" customWidth="1"/>
    <col min="2052" max="2052" width="13.7109375" style="291" customWidth="1"/>
    <col min="2053" max="2053" width="21.7109375" style="291" customWidth="1"/>
    <col min="2054" max="2055" width="15.7109375" style="291" customWidth="1"/>
    <col min="2056" max="2299" width="9.140625" style="291"/>
    <col min="2300" max="2300" width="7.5703125" style="291" customWidth="1"/>
    <col min="2301" max="2301" width="37.7109375" style="291" customWidth="1"/>
    <col min="2302" max="2302" width="15.7109375" style="291" customWidth="1"/>
    <col min="2303" max="2303" width="11.7109375" style="291" customWidth="1"/>
    <col min="2304" max="2306" width="15.7109375" style="291" customWidth="1"/>
    <col min="2307" max="2307" width="30.7109375" style="291" customWidth="1"/>
    <col min="2308" max="2308" width="13.7109375" style="291" customWidth="1"/>
    <col min="2309" max="2309" width="21.7109375" style="291" customWidth="1"/>
    <col min="2310" max="2311" width="15.7109375" style="291" customWidth="1"/>
    <col min="2312" max="2555" width="9.140625" style="291"/>
    <col min="2556" max="2556" width="7.5703125" style="291" customWidth="1"/>
    <col min="2557" max="2557" width="37.7109375" style="291" customWidth="1"/>
    <col min="2558" max="2558" width="15.7109375" style="291" customWidth="1"/>
    <col min="2559" max="2559" width="11.7109375" style="291" customWidth="1"/>
    <col min="2560" max="2562" width="15.7109375" style="291" customWidth="1"/>
    <col min="2563" max="2563" width="30.7109375" style="291" customWidth="1"/>
    <col min="2564" max="2564" width="13.7109375" style="291" customWidth="1"/>
    <col min="2565" max="2565" width="21.7109375" style="291" customWidth="1"/>
    <col min="2566" max="2567" width="15.7109375" style="291" customWidth="1"/>
    <col min="2568" max="2811" width="9.140625" style="291"/>
    <col min="2812" max="2812" width="7.5703125" style="291" customWidth="1"/>
    <col min="2813" max="2813" width="37.7109375" style="291" customWidth="1"/>
    <col min="2814" max="2814" width="15.7109375" style="291" customWidth="1"/>
    <col min="2815" max="2815" width="11.7109375" style="291" customWidth="1"/>
    <col min="2816" max="2818" width="15.7109375" style="291" customWidth="1"/>
    <col min="2819" max="2819" width="30.7109375" style="291" customWidth="1"/>
    <col min="2820" max="2820" width="13.7109375" style="291" customWidth="1"/>
    <col min="2821" max="2821" width="21.7109375" style="291" customWidth="1"/>
    <col min="2822" max="2823" width="15.7109375" style="291" customWidth="1"/>
    <col min="2824" max="3067" width="9.140625" style="291"/>
    <col min="3068" max="3068" width="7.5703125" style="291" customWidth="1"/>
    <col min="3069" max="3069" width="37.7109375" style="291" customWidth="1"/>
    <col min="3070" max="3070" width="15.7109375" style="291" customWidth="1"/>
    <col min="3071" max="3071" width="11.7109375" style="291" customWidth="1"/>
    <col min="3072" max="3074" width="15.7109375" style="291" customWidth="1"/>
    <col min="3075" max="3075" width="30.7109375" style="291" customWidth="1"/>
    <col min="3076" max="3076" width="13.7109375" style="291" customWidth="1"/>
    <col min="3077" max="3077" width="21.7109375" style="291" customWidth="1"/>
    <col min="3078" max="3079" width="15.7109375" style="291" customWidth="1"/>
    <col min="3080" max="3323" width="9.140625" style="291"/>
    <col min="3324" max="3324" width="7.5703125" style="291" customWidth="1"/>
    <col min="3325" max="3325" width="37.7109375" style="291" customWidth="1"/>
    <col min="3326" max="3326" width="15.7109375" style="291" customWidth="1"/>
    <col min="3327" max="3327" width="11.7109375" style="291" customWidth="1"/>
    <col min="3328" max="3330" width="15.7109375" style="291" customWidth="1"/>
    <col min="3331" max="3331" width="30.7109375" style="291" customWidth="1"/>
    <col min="3332" max="3332" width="13.7109375" style="291" customWidth="1"/>
    <col min="3333" max="3333" width="21.7109375" style="291" customWidth="1"/>
    <col min="3334" max="3335" width="15.7109375" style="291" customWidth="1"/>
    <col min="3336" max="3579" width="9.140625" style="291"/>
    <col min="3580" max="3580" width="7.5703125" style="291" customWidth="1"/>
    <col min="3581" max="3581" width="37.7109375" style="291" customWidth="1"/>
    <col min="3582" max="3582" width="15.7109375" style="291" customWidth="1"/>
    <col min="3583" max="3583" width="11.7109375" style="291" customWidth="1"/>
    <col min="3584" max="3586" width="15.7109375" style="291" customWidth="1"/>
    <col min="3587" max="3587" width="30.7109375" style="291" customWidth="1"/>
    <col min="3588" max="3588" width="13.7109375" style="291" customWidth="1"/>
    <col min="3589" max="3589" width="21.7109375" style="291" customWidth="1"/>
    <col min="3590" max="3591" width="15.7109375" style="291" customWidth="1"/>
    <col min="3592" max="3835" width="9.140625" style="291"/>
    <col min="3836" max="3836" width="7.5703125" style="291" customWidth="1"/>
    <col min="3837" max="3837" width="37.7109375" style="291" customWidth="1"/>
    <col min="3838" max="3838" width="15.7109375" style="291" customWidth="1"/>
    <col min="3839" max="3839" width="11.7109375" style="291" customWidth="1"/>
    <col min="3840" max="3842" width="15.7109375" style="291" customWidth="1"/>
    <col min="3843" max="3843" width="30.7109375" style="291" customWidth="1"/>
    <col min="3844" max="3844" width="13.7109375" style="291" customWidth="1"/>
    <col min="3845" max="3845" width="21.7109375" style="291" customWidth="1"/>
    <col min="3846" max="3847" width="15.7109375" style="291" customWidth="1"/>
    <col min="3848" max="4091" width="9.140625" style="291"/>
    <col min="4092" max="4092" width="7.5703125" style="291" customWidth="1"/>
    <col min="4093" max="4093" width="37.7109375" style="291" customWidth="1"/>
    <col min="4094" max="4094" width="15.7109375" style="291" customWidth="1"/>
    <col min="4095" max="4095" width="11.7109375" style="291" customWidth="1"/>
    <col min="4096" max="4098" width="15.7109375" style="291" customWidth="1"/>
    <col min="4099" max="4099" width="30.7109375" style="291" customWidth="1"/>
    <col min="4100" max="4100" width="13.7109375" style="291" customWidth="1"/>
    <col min="4101" max="4101" width="21.7109375" style="291" customWidth="1"/>
    <col min="4102" max="4103" width="15.7109375" style="291" customWidth="1"/>
    <col min="4104" max="4347" width="9.140625" style="291"/>
    <col min="4348" max="4348" width="7.5703125" style="291" customWidth="1"/>
    <col min="4349" max="4349" width="37.7109375" style="291" customWidth="1"/>
    <col min="4350" max="4350" width="15.7109375" style="291" customWidth="1"/>
    <col min="4351" max="4351" width="11.7109375" style="291" customWidth="1"/>
    <col min="4352" max="4354" width="15.7109375" style="291" customWidth="1"/>
    <col min="4355" max="4355" width="30.7109375" style="291" customWidth="1"/>
    <col min="4356" max="4356" width="13.7109375" style="291" customWidth="1"/>
    <col min="4357" max="4357" width="21.7109375" style="291" customWidth="1"/>
    <col min="4358" max="4359" width="15.7109375" style="291" customWidth="1"/>
    <col min="4360" max="4603" width="9.140625" style="291"/>
    <col min="4604" max="4604" width="7.5703125" style="291" customWidth="1"/>
    <col min="4605" max="4605" width="37.7109375" style="291" customWidth="1"/>
    <col min="4606" max="4606" width="15.7109375" style="291" customWidth="1"/>
    <col min="4607" max="4607" width="11.7109375" style="291" customWidth="1"/>
    <col min="4608" max="4610" width="15.7109375" style="291" customWidth="1"/>
    <col min="4611" max="4611" width="30.7109375" style="291" customWidth="1"/>
    <col min="4612" max="4612" width="13.7109375" style="291" customWidth="1"/>
    <col min="4613" max="4613" width="21.7109375" style="291" customWidth="1"/>
    <col min="4614" max="4615" width="15.7109375" style="291" customWidth="1"/>
    <col min="4616" max="4859" width="9.140625" style="291"/>
    <col min="4860" max="4860" width="7.5703125" style="291" customWidth="1"/>
    <col min="4861" max="4861" width="37.7109375" style="291" customWidth="1"/>
    <col min="4862" max="4862" width="15.7109375" style="291" customWidth="1"/>
    <col min="4863" max="4863" width="11.7109375" style="291" customWidth="1"/>
    <col min="4864" max="4866" width="15.7109375" style="291" customWidth="1"/>
    <col min="4867" max="4867" width="30.7109375" style="291" customWidth="1"/>
    <col min="4868" max="4868" width="13.7109375" style="291" customWidth="1"/>
    <col min="4869" max="4869" width="21.7109375" style="291" customWidth="1"/>
    <col min="4870" max="4871" width="15.7109375" style="291" customWidth="1"/>
    <col min="4872" max="5115" width="9.140625" style="291"/>
    <col min="5116" max="5116" width="7.5703125" style="291" customWidth="1"/>
    <col min="5117" max="5117" width="37.7109375" style="291" customWidth="1"/>
    <col min="5118" max="5118" width="15.7109375" style="291" customWidth="1"/>
    <col min="5119" max="5119" width="11.7109375" style="291" customWidth="1"/>
    <col min="5120" max="5122" width="15.7109375" style="291" customWidth="1"/>
    <col min="5123" max="5123" width="30.7109375" style="291" customWidth="1"/>
    <col min="5124" max="5124" width="13.7109375" style="291" customWidth="1"/>
    <col min="5125" max="5125" width="21.7109375" style="291" customWidth="1"/>
    <col min="5126" max="5127" width="15.7109375" style="291" customWidth="1"/>
    <col min="5128" max="5371" width="9.140625" style="291"/>
    <col min="5372" max="5372" width="7.5703125" style="291" customWidth="1"/>
    <col min="5373" max="5373" width="37.7109375" style="291" customWidth="1"/>
    <col min="5374" max="5374" width="15.7109375" style="291" customWidth="1"/>
    <col min="5375" max="5375" width="11.7109375" style="291" customWidth="1"/>
    <col min="5376" max="5378" width="15.7109375" style="291" customWidth="1"/>
    <col min="5379" max="5379" width="30.7109375" style="291" customWidth="1"/>
    <col min="5380" max="5380" width="13.7109375" style="291" customWidth="1"/>
    <col min="5381" max="5381" width="21.7109375" style="291" customWidth="1"/>
    <col min="5382" max="5383" width="15.7109375" style="291" customWidth="1"/>
    <col min="5384" max="5627" width="9.140625" style="291"/>
    <col min="5628" max="5628" width="7.5703125" style="291" customWidth="1"/>
    <col min="5629" max="5629" width="37.7109375" style="291" customWidth="1"/>
    <col min="5630" max="5630" width="15.7109375" style="291" customWidth="1"/>
    <col min="5631" max="5631" width="11.7109375" style="291" customWidth="1"/>
    <col min="5632" max="5634" width="15.7109375" style="291" customWidth="1"/>
    <col min="5635" max="5635" width="30.7109375" style="291" customWidth="1"/>
    <col min="5636" max="5636" width="13.7109375" style="291" customWidth="1"/>
    <col min="5637" max="5637" width="21.7109375" style="291" customWidth="1"/>
    <col min="5638" max="5639" width="15.7109375" style="291" customWidth="1"/>
    <col min="5640" max="5883" width="9.140625" style="291"/>
    <col min="5884" max="5884" width="7.5703125" style="291" customWidth="1"/>
    <col min="5885" max="5885" width="37.7109375" style="291" customWidth="1"/>
    <col min="5886" max="5886" width="15.7109375" style="291" customWidth="1"/>
    <col min="5887" max="5887" width="11.7109375" style="291" customWidth="1"/>
    <col min="5888" max="5890" width="15.7109375" style="291" customWidth="1"/>
    <col min="5891" max="5891" width="30.7109375" style="291" customWidth="1"/>
    <col min="5892" max="5892" width="13.7109375" style="291" customWidth="1"/>
    <col min="5893" max="5893" width="21.7109375" style="291" customWidth="1"/>
    <col min="5894" max="5895" width="15.7109375" style="291" customWidth="1"/>
    <col min="5896" max="6139" width="9.140625" style="291"/>
    <col min="6140" max="6140" width="7.5703125" style="291" customWidth="1"/>
    <col min="6141" max="6141" width="37.7109375" style="291" customWidth="1"/>
    <col min="6142" max="6142" width="15.7109375" style="291" customWidth="1"/>
    <col min="6143" max="6143" width="11.7109375" style="291" customWidth="1"/>
    <col min="6144" max="6146" width="15.7109375" style="291" customWidth="1"/>
    <col min="6147" max="6147" width="30.7109375" style="291" customWidth="1"/>
    <col min="6148" max="6148" width="13.7109375" style="291" customWidth="1"/>
    <col min="6149" max="6149" width="21.7109375" style="291" customWidth="1"/>
    <col min="6150" max="6151" width="15.7109375" style="291" customWidth="1"/>
    <col min="6152" max="6395" width="9.140625" style="291"/>
    <col min="6396" max="6396" width="7.5703125" style="291" customWidth="1"/>
    <col min="6397" max="6397" width="37.7109375" style="291" customWidth="1"/>
    <col min="6398" max="6398" width="15.7109375" style="291" customWidth="1"/>
    <col min="6399" max="6399" width="11.7109375" style="291" customWidth="1"/>
    <col min="6400" max="6402" width="15.7109375" style="291" customWidth="1"/>
    <col min="6403" max="6403" width="30.7109375" style="291" customWidth="1"/>
    <col min="6404" max="6404" width="13.7109375" style="291" customWidth="1"/>
    <col min="6405" max="6405" width="21.7109375" style="291" customWidth="1"/>
    <col min="6406" max="6407" width="15.7109375" style="291" customWidth="1"/>
    <col min="6408" max="6651" width="9.140625" style="291"/>
    <col min="6652" max="6652" width="7.5703125" style="291" customWidth="1"/>
    <col min="6653" max="6653" width="37.7109375" style="291" customWidth="1"/>
    <col min="6654" max="6654" width="15.7109375" style="291" customWidth="1"/>
    <col min="6655" max="6655" width="11.7109375" style="291" customWidth="1"/>
    <col min="6656" max="6658" width="15.7109375" style="291" customWidth="1"/>
    <col min="6659" max="6659" width="30.7109375" style="291" customWidth="1"/>
    <col min="6660" max="6660" width="13.7109375" style="291" customWidth="1"/>
    <col min="6661" max="6661" width="21.7109375" style="291" customWidth="1"/>
    <col min="6662" max="6663" width="15.7109375" style="291" customWidth="1"/>
    <col min="6664" max="6907" width="9.140625" style="291"/>
    <col min="6908" max="6908" width="7.5703125" style="291" customWidth="1"/>
    <col min="6909" max="6909" width="37.7109375" style="291" customWidth="1"/>
    <col min="6910" max="6910" width="15.7109375" style="291" customWidth="1"/>
    <col min="6911" max="6911" width="11.7109375" style="291" customWidth="1"/>
    <col min="6912" max="6914" width="15.7109375" style="291" customWidth="1"/>
    <col min="6915" max="6915" width="30.7109375" style="291" customWidth="1"/>
    <col min="6916" max="6916" width="13.7109375" style="291" customWidth="1"/>
    <col min="6917" max="6917" width="21.7109375" style="291" customWidth="1"/>
    <col min="6918" max="6919" width="15.7109375" style="291" customWidth="1"/>
    <col min="6920" max="7163" width="9.140625" style="291"/>
    <col min="7164" max="7164" width="7.5703125" style="291" customWidth="1"/>
    <col min="7165" max="7165" width="37.7109375" style="291" customWidth="1"/>
    <col min="7166" max="7166" width="15.7109375" style="291" customWidth="1"/>
    <col min="7167" max="7167" width="11.7109375" style="291" customWidth="1"/>
    <col min="7168" max="7170" width="15.7109375" style="291" customWidth="1"/>
    <col min="7171" max="7171" width="30.7109375" style="291" customWidth="1"/>
    <col min="7172" max="7172" width="13.7109375" style="291" customWidth="1"/>
    <col min="7173" max="7173" width="21.7109375" style="291" customWidth="1"/>
    <col min="7174" max="7175" width="15.7109375" style="291" customWidth="1"/>
    <col min="7176" max="7419" width="9.140625" style="291"/>
    <col min="7420" max="7420" width="7.5703125" style="291" customWidth="1"/>
    <col min="7421" max="7421" width="37.7109375" style="291" customWidth="1"/>
    <col min="7422" max="7422" width="15.7109375" style="291" customWidth="1"/>
    <col min="7423" max="7423" width="11.7109375" style="291" customWidth="1"/>
    <col min="7424" max="7426" width="15.7109375" style="291" customWidth="1"/>
    <col min="7427" max="7427" width="30.7109375" style="291" customWidth="1"/>
    <col min="7428" max="7428" width="13.7109375" style="291" customWidth="1"/>
    <col min="7429" max="7429" width="21.7109375" style="291" customWidth="1"/>
    <col min="7430" max="7431" width="15.7109375" style="291" customWidth="1"/>
    <col min="7432" max="7675" width="9.140625" style="291"/>
    <col min="7676" max="7676" width="7.5703125" style="291" customWidth="1"/>
    <col min="7677" max="7677" width="37.7109375" style="291" customWidth="1"/>
    <col min="7678" max="7678" width="15.7109375" style="291" customWidth="1"/>
    <col min="7679" max="7679" width="11.7109375" style="291" customWidth="1"/>
    <col min="7680" max="7682" width="15.7109375" style="291" customWidth="1"/>
    <col min="7683" max="7683" width="30.7109375" style="291" customWidth="1"/>
    <col min="7684" max="7684" width="13.7109375" style="291" customWidth="1"/>
    <col min="7685" max="7685" width="21.7109375" style="291" customWidth="1"/>
    <col min="7686" max="7687" width="15.7109375" style="291" customWidth="1"/>
    <col min="7688" max="7931" width="9.140625" style="291"/>
    <col min="7932" max="7932" width="7.5703125" style="291" customWidth="1"/>
    <col min="7933" max="7933" width="37.7109375" style="291" customWidth="1"/>
    <col min="7934" max="7934" width="15.7109375" style="291" customWidth="1"/>
    <col min="7935" max="7935" width="11.7109375" style="291" customWidth="1"/>
    <col min="7936" max="7938" width="15.7109375" style="291" customWidth="1"/>
    <col min="7939" max="7939" width="30.7109375" style="291" customWidth="1"/>
    <col min="7940" max="7940" width="13.7109375" style="291" customWidth="1"/>
    <col min="7941" max="7941" width="21.7109375" style="291" customWidth="1"/>
    <col min="7942" max="7943" width="15.7109375" style="291" customWidth="1"/>
    <col min="7944" max="8187" width="9.140625" style="291"/>
    <col min="8188" max="8188" width="7.5703125" style="291" customWidth="1"/>
    <col min="8189" max="8189" width="37.7109375" style="291" customWidth="1"/>
    <col min="8190" max="8190" width="15.7109375" style="291" customWidth="1"/>
    <col min="8191" max="8191" width="11.7109375" style="291" customWidth="1"/>
    <col min="8192" max="8194" width="15.7109375" style="291" customWidth="1"/>
    <col min="8195" max="8195" width="30.7109375" style="291" customWidth="1"/>
    <col min="8196" max="8196" width="13.7109375" style="291" customWidth="1"/>
    <col min="8197" max="8197" width="21.7109375" style="291" customWidth="1"/>
    <col min="8198" max="8199" width="15.7109375" style="291" customWidth="1"/>
    <col min="8200" max="8443" width="9.140625" style="291"/>
    <col min="8444" max="8444" width="7.5703125" style="291" customWidth="1"/>
    <col min="8445" max="8445" width="37.7109375" style="291" customWidth="1"/>
    <col min="8446" max="8446" width="15.7109375" style="291" customWidth="1"/>
    <col min="8447" max="8447" width="11.7109375" style="291" customWidth="1"/>
    <col min="8448" max="8450" width="15.7109375" style="291" customWidth="1"/>
    <col min="8451" max="8451" width="30.7109375" style="291" customWidth="1"/>
    <col min="8452" max="8452" width="13.7109375" style="291" customWidth="1"/>
    <col min="8453" max="8453" width="21.7109375" style="291" customWidth="1"/>
    <col min="8454" max="8455" width="15.7109375" style="291" customWidth="1"/>
    <col min="8456" max="8699" width="9.140625" style="291"/>
    <col min="8700" max="8700" width="7.5703125" style="291" customWidth="1"/>
    <col min="8701" max="8701" width="37.7109375" style="291" customWidth="1"/>
    <col min="8702" max="8702" width="15.7109375" style="291" customWidth="1"/>
    <col min="8703" max="8703" width="11.7109375" style="291" customWidth="1"/>
    <col min="8704" max="8706" width="15.7109375" style="291" customWidth="1"/>
    <col min="8707" max="8707" width="30.7109375" style="291" customWidth="1"/>
    <col min="8708" max="8708" width="13.7109375" style="291" customWidth="1"/>
    <col min="8709" max="8709" width="21.7109375" style="291" customWidth="1"/>
    <col min="8710" max="8711" width="15.7109375" style="291" customWidth="1"/>
    <col min="8712" max="8955" width="9.140625" style="291"/>
    <col min="8956" max="8956" width="7.5703125" style="291" customWidth="1"/>
    <col min="8957" max="8957" width="37.7109375" style="291" customWidth="1"/>
    <col min="8958" max="8958" width="15.7109375" style="291" customWidth="1"/>
    <col min="8959" max="8959" width="11.7109375" style="291" customWidth="1"/>
    <col min="8960" max="8962" width="15.7109375" style="291" customWidth="1"/>
    <col min="8963" max="8963" width="30.7109375" style="291" customWidth="1"/>
    <col min="8964" max="8964" width="13.7109375" style="291" customWidth="1"/>
    <col min="8965" max="8965" width="21.7109375" style="291" customWidth="1"/>
    <col min="8966" max="8967" width="15.7109375" style="291" customWidth="1"/>
    <col min="8968" max="9211" width="9.140625" style="291"/>
    <col min="9212" max="9212" width="7.5703125" style="291" customWidth="1"/>
    <col min="9213" max="9213" width="37.7109375" style="291" customWidth="1"/>
    <col min="9214" max="9214" width="15.7109375" style="291" customWidth="1"/>
    <col min="9215" max="9215" width="11.7109375" style="291" customWidth="1"/>
    <col min="9216" max="9218" width="15.7109375" style="291" customWidth="1"/>
    <col min="9219" max="9219" width="30.7109375" style="291" customWidth="1"/>
    <col min="9220" max="9220" width="13.7109375" style="291" customWidth="1"/>
    <col min="9221" max="9221" width="21.7109375" style="291" customWidth="1"/>
    <col min="9222" max="9223" width="15.7109375" style="291" customWidth="1"/>
    <col min="9224" max="9467" width="9.140625" style="291"/>
    <col min="9468" max="9468" width="7.5703125" style="291" customWidth="1"/>
    <col min="9469" max="9469" width="37.7109375" style="291" customWidth="1"/>
    <col min="9470" max="9470" width="15.7109375" style="291" customWidth="1"/>
    <col min="9471" max="9471" width="11.7109375" style="291" customWidth="1"/>
    <col min="9472" max="9474" width="15.7109375" style="291" customWidth="1"/>
    <col min="9475" max="9475" width="30.7109375" style="291" customWidth="1"/>
    <col min="9476" max="9476" width="13.7109375" style="291" customWidth="1"/>
    <col min="9477" max="9477" width="21.7109375" style="291" customWidth="1"/>
    <col min="9478" max="9479" width="15.7109375" style="291" customWidth="1"/>
    <col min="9480" max="9723" width="9.140625" style="291"/>
    <col min="9724" max="9724" width="7.5703125" style="291" customWidth="1"/>
    <col min="9725" max="9725" width="37.7109375" style="291" customWidth="1"/>
    <col min="9726" max="9726" width="15.7109375" style="291" customWidth="1"/>
    <col min="9727" max="9727" width="11.7109375" style="291" customWidth="1"/>
    <col min="9728" max="9730" width="15.7109375" style="291" customWidth="1"/>
    <col min="9731" max="9731" width="30.7109375" style="291" customWidth="1"/>
    <col min="9732" max="9732" width="13.7109375" style="291" customWidth="1"/>
    <col min="9733" max="9733" width="21.7109375" style="291" customWidth="1"/>
    <col min="9734" max="9735" width="15.7109375" style="291" customWidth="1"/>
    <col min="9736" max="9979" width="9.140625" style="291"/>
    <col min="9980" max="9980" width="7.5703125" style="291" customWidth="1"/>
    <col min="9981" max="9981" width="37.7109375" style="291" customWidth="1"/>
    <col min="9982" max="9982" width="15.7109375" style="291" customWidth="1"/>
    <col min="9983" max="9983" width="11.7109375" style="291" customWidth="1"/>
    <col min="9984" max="9986" width="15.7109375" style="291" customWidth="1"/>
    <col min="9987" max="9987" width="30.7109375" style="291" customWidth="1"/>
    <col min="9988" max="9988" width="13.7109375" style="291" customWidth="1"/>
    <col min="9989" max="9989" width="21.7109375" style="291" customWidth="1"/>
    <col min="9990" max="9991" width="15.7109375" style="291" customWidth="1"/>
    <col min="9992" max="10235" width="9.140625" style="291"/>
    <col min="10236" max="10236" width="7.5703125" style="291" customWidth="1"/>
    <col min="10237" max="10237" width="37.7109375" style="291" customWidth="1"/>
    <col min="10238" max="10238" width="15.7109375" style="291" customWidth="1"/>
    <col min="10239" max="10239" width="11.7109375" style="291" customWidth="1"/>
    <col min="10240" max="10242" width="15.7109375" style="291" customWidth="1"/>
    <col min="10243" max="10243" width="30.7109375" style="291" customWidth="1"/>
    <col min="10244" max="10244" width="13.7109375" style="291" customWidth="1"/>
    <col min="10245" max="10245" width="21.7109375" style="291" customWidth="1"/>
    <col min="10246" max="10247" width="15.7109375" style="291" customWidth="1"/>
    <col min="10248" max="10491" width="9.140625" style="291"/>
    <col min="10492" max="10492" width="7.5703125" style="291" customWidth="1"/>
    <col min="10493" max="10493" width="37.7109375" style="291" customWidth="1"/>
    <col min="10494" max="10494" width="15.7109375" style="291" customWidth="1"/>
    <col min="10495" max="10495" width="11.7109375" style="291" customWidth="1"/>
    <col min="10496" max="10498" width="15.7109375" style="291" customWidth="1"/>
    <col min="10499" max="10499" width="30.7109375" style="291" customWidth="1"/>
    <col min="10500" max="10500" width="13.7109375" style="291" customWidth="1"/>
    <col min="10501" max="10501" width="21.7109375" style="291" customWidth="1"/>
    <col min="10502" max="10503" width="15.7109375" style="291" customWidth="1"/>
    <col min="10504" max="10747" width="9.140625" style="291"/>
    <col min="10748" max="10748" width="7.5703125" style="291" customWidth="1"/>
    <col min="10749" max="10749" width="37.7109375" style="291" customWidth="1"/>
    <col min="10750" max="10750" width="15.7109375" style="291" customWidth="1"/>
    <col min="10751" max="10751" width="11.7109375" style="291" customWidth="1"/>
    <col min="10752" max="10754" width="15.7109375" style="291" customWidth="1"/>
    <col min="10755" max="10755" width="30.7109375" style="291" customWidth="1"/>
    <col min="10756" max="10756" width="13.7109375" style="291" customWidth="1"/>
    <col min="10757" max="10757" width="21.7109375" style="291" customWidth="1"/>
    <col min="10758" max="10759" width="15.7109375" style="291" customWidth="1"/>
    <col min="10760" max="11003" width="9.140625" style="291"/>
    <col min="11004" max="11004" width="7.5703125" style="291" customWidth="1"/>
    <col min="11005" max="11005" width="37.7109375" style="291" customWidth="1"/>
    <col min="11006" max="11006" width="15.7109375" style="291" customWidth="1"/>
    <col min="11007" max="11007" width="11.7109375" style="291" customWidth="1"/>
    <col min="11008" max="11010" width="15.7109375" style="291" customWidth="1"/>
    <col min="11011" max="11011" width="30.7109375" style="291" customWidth="1"/>
    <col min="11012" max="11012" width="13.7109375" style="291" customWidth="1"/>
    <col min="11013" max="11013" width="21.7109375" style="291" customWidth="1"/>
    <col min="11014" max="11015" width="15.7109375" style="291" customWidth="1"/>
    <col min="11016" max="11259" width="9.140625" style="291"/>
    <col min="11260" max="11260" width="7.5703125" style="291" customWidth="1"/>
    <col min="11261" max="11261" width="37.7109375" style="291" customWidth="1"/>
    <col min="11262" max="11262" width="15.7109375" style="291" customWidth="1"/>
    <col min="11263" max="11263" width="11.7109375" style="291" customWidth="1"/>
    <col min="11264" max="11266" width="15.7109375" style="291" customWidth="1"/>
    <col min="11267" max="11267" width="30.7109375" style="291" customWidth="1"/>
    <col min="11268" max="11268" width="13.7109375" style="291" customWidth="1"/>
    <col min="11269" max="11269" width="21.7109375" style="291" customWidth="1"/>
    <col min="11270" max="11271" width="15.7109375" style="291" customWidth="1"/>
    <col min="11272" max="11515" width="9.140625" style="291"/>
    <col min="11516" max="11516" width="7.5703125" style="291" customWidth="1"/>
    <col min="11517" max="11517" width="37.7109375" style="291" customWidth="1"/>
    <col min="11518" max="11518" width="15.7109375" style="291" customWidth="1"/>
    <col min="11519" max="11519" width="11.7109375" style="291" customWidth="1"/>
    <col min="11520" max="11522" width="15.7109375" style="291" customWidth="1"/>
    <col min="11523" max="11523" width="30.7109375" style="291" customWidth="1"/>
    <col min="11524" max="11524" width="13.7109375" style="291" customWidth="1"/>
    <col min="11525" max="11525" width="21.7109375" style="291" customWidth="1"/>
    <col min="11526" max="11527" width="15.7109375" style="291" customWidth="1"/>
    <col min="11528" max="11771" width="9.140625" style="291"/>
    <col min="11772" max="11772" width="7.5703125" style="291" customWidth="1"/>
    <col min="11773" max="11773" width="37.7109375" style="291" customWidth="1"/>
    <col min="11774" max="11774" width="15.7109375" style="291" customWidth="1"/>
    <col min="11775" max="11775" width="11.7109375" style="291" customWidth="1"/>
    <col min="11776" max="11778" width="15.7109375" style="291" customWidth="1"/>
    <col min="11779" max="11779" width="30.7109375" style="291" customWidth="1"/>
    <col min="11780" max="11780" width="13.7109375" style="291" customWidth="1"/>
    <col min="11781" max="11781" width="21.7109375" style="291" customWidth="1"/>
    <col min="11782" max="11783" width="15.7109375" style="291" customWidth="1"/>
    <col min="11784" max="12027" width="9.140625" style="291"/>
    <col min="12028" max="12028" width="7.5703125" style="291" customWidth="1"/>
    <col min="12029" max="12029" width="37.7109375" style="291" customWidth="1"/>
    <col min="12030" max="12030" width="15.7109375" style="291" customWidth="1"/>
    <col min="12031" max="12031" width="11.7109375" style="291" customWidth="1"/>
    <col min="12032" max="12034" width="15.7109375" style="291" customWidth="1"/>
    <col min="12035" max="12035" width="30.7109375" style="291" customWidth="1"/>
    <col min="12036" max="12036" width="13.7109375" style="291" customWidth="1"/>
    <col min="12037" max="12037" width="21.7109375" style="291" customWidth="1"/>
    <col min="12038" max="12039" width="15.7109375" style="291" customWidth="1"/>
    <col min="12040" max="12283" width="9.140625" style="291"/>
    <col min="12284" max="12284" width="7.5703125" style="291" customWidth="1"/>
    <col min="12285" max="12285" width="37.7109375" style="291" customWidth="1"/>
    <col min="12286" max="12286" width="15.7109375" style="291" customWidth="1"/>
    <col min="12287" max="12287" width="11.7109375" style="291" customWidth="1"/>
    <col min="12288" max="12290" width="15.7109375" style="291" customWidth="1"/>
    <col min="12291" max="12291" width="30.7109375" style="291" customWidth="1"/>
    <col min="12292" max="12292" width="13.7109375" style="291" customWidth="1"/>
    <col min="12293" max="12293" width="21.7109375" style="291" customWidth="1"/>
    <col min="12294" max="12295" width="15.7109375" style="291" customWidth="1"/>
    <col min="12296" max="12539" width="9.140625" style="291"/>
    <col min="12540" max="12540" width="7.5703125" style="291" customWidth="1"/>
    <col min="12541" max="12541" width="37.7109375" style="291" customWidth="1"/>
    <col min="12542" max="12542" width="15.7109375" style="291" customWidth="1"/>
    <col min="12543" max="12543" width="11.7109375" style="291" customWidth="1"/>
    <col min="12544" max="12546" width="15.7109375" style="291" customWidth="1"/>
    <col min="12547" max="12547" width="30.7109375" style="291" customWidth="1"/>
    <col min="12548" max="12548" width="13.7109375" style="291" customWidth="1"/>
    <col min="12549" max="12549" width="21.7109375" style="291" customWidth="1"/>
    <col min="12550" max="12551" width="15.7109375" style="291" customWidth="1"/>
    <col min="12552" max="12795" width="9.140625" style="291"/>
    <col min="12796" max="12796" width="7.5703125" style="291" customWidth="1"/>
    <col min="12797" max="12797" width="37.7109375" style="291" customWidth="1"/>
    <col min="12798" max="12798" width="15.7109375" style="291" customWidth="1"/>
    <col min="12799" max="12799" width="11.7109375" style="291" customWidth="1"/>
    <col min="12800" max="12802" width="15.7109375" style="291" customWidth="1"/>
    <col min="12803" max="12803" width="30.7109375" style="291" customWidth="1"/>
    <col min="12804" max="12804" width="13.7109375" style="291" customWidth="1"/>
    <col min="12805" max="12805" width="21.7109375" style="291" customWidth="1"/>
    <col min="12806" max="12807" width="15.7109375" style="291" customWidth="1"/>
    <col min="12808" max="13051" width="9.140625" style="291"/>
    <col min="13052" max="13052" width="7.5703125" style="291" customWidth="1"/>
    <col min="13053" max="13053" width="37.7109375" style="291" customWidth="1"/>
    <col min="13054" max="13054" width="15.7109375" style="291" customWidth="1"/>
    <col min="13055" max="13055" width="11.7109375" style="291" customWidth="1"/>
    <col min="13056" max="13058" width="15.7109375" style="291" customWidth="1"/>
    <col min="13059" max="13059" width="30.7109375" style="291" customWidth="1"/>
    <col min="13060" max="13060" width="13.7109375" style="291" customWidth="1"/>
    <col min="13061" max="13061" width="21.7109375" style="291" customWidth="1"/>
    <col min="13062" max="13063" width="15.7109375" style="291" customWidth="1"/>
    <col min="13064" max="13307" width="9.140625" style="291"/>
    <col min="13308" max="13308" width="7.5703125" style="291" customWidth="1"/>
    <col min="13309" max="13309" width="37.7109375" style="291" customWidth="1"/>
    <col min="13310" max="13310" width="15.7109375" style="291" customWidth="1"/>
    <col min="13311" max="13311" width="11.7109375" style="291" customWidth="1"/>
    <col min="13312" max="13314" width="15.7109375" style="291" customWidth="1"/>
    <col min="13315" max="13315" width="30.7109375" style="291" customWidth="1"/>
    <col min="13316" max="13316" width="13.7109375" style="291" customWidth="1"/>
    <col min="13317" max="13317" width="21.7109375" style="291" customWidth="1"/>
    <col min="13318" max="13319" width="15.7109375" style="291" customWidth="1"/>
    <col min="13320" max="13563" width="9.140625" style="291"/>
    <col min="13564" max="13564" width="7.5703125" style="291" customWidth="1"/>
    <col min="13565" max="13565" width="37.7109375" style="291" customWidth="1"/>
    <col min="13566" max="13566" width="15.7109375" style="291" customWidth="1"/>
    <col min="13567" max="13567" width="11.7109375" style="291" customWidth="1"/>
    <col min="13568" max="13570" width="15.7109375" style="291" customWidth="1"/>
    <col min="13571" max="13571" width="30.7109375" style="291" customWidth="1"/>
    <col min="13572" max="13572" width="13.7109375" style="291" customWidth="1"/>
    <col min="13573" max="13573" width="21.7109375" style="291" customWidth="1"/>
    <col min="13574" max="13575" width="15.7109375" style="291" customWidth="1"/>
    <col min="13576" max="13819" width="9.140625" style="291"/>
    <col min="13820" max="13820" width="7.5703125" style="291" customWidth="1"/>
    <col min="13821" max="13821" width="37.7109375" style="291" customWidth="1"/>
    <col min="13822" max="13822" width="15.7109375" style="291" customWidth="1"/>
    <col min="13823" max="13823" width="11.7109375" style="291" customWidth="1"/>
    <col min="13824" max="13826" width="15.7109375" style="291" customWidth="1"/>
    <col min="13827" max="13827" width="30.7109375" style="291" customWidth="1"/>
    <col min="13828" max="13828" width="13.7109375" style="291" customWidth="1"/>
    <col min="13829" max="13829" width="21.7109375" style="291" customWidth="1"/>
    <col min="13830" max="13831" width="15.7109375" style="291" customWidth="1"/>
    <col min="13832" max="14075" width="9.140625" style="291"/>
    <col min="14076" max="14076" width="7.5703125" style="291" customWidth="1"/>
    <col min="14077" max="14077" width="37.7109375" style="291" customWidth="1"/>
    <col min="14078" max="14078" width="15.7109375" style="291" customWidth="1"/>
    <col min="14079" max="14079" width="11.7109375" style="291" customWidth="1"/>
    <col min="14080" max="14082" width="15.7109375" style="291" customWidth="1"/>
    <col min="14083" max="14083" width="30.7109375" style="291" customWidth="1"/>
    <col min="14084" max="14084" width="13.7109375" style="291" customWidth="1"/>
    <col min="14085" max="14085" width="21.7109375" style="291" customWidth="1"/>
    <col min="14086" max="14087" width="15.7109375" style="291" customWidth="1"/>
    <col min="14088" max="14331" width="9.140625" style="291"/>
    <col min="14332" max="14332" width="7.5703125" style="291" customWidth="1"/>
    <col min="14333" max="14333" width="37.7109375" style="291" customWidth="1"/>
    <col min="14334" max="14334" width="15.7109375" style="291" customWidth="1"/>
    <col min="14335" max="14335" width="11.7109375" style="291" customWidth="1"/>
    <col min="14336" max="14338" width="15.7109375" style="291" customWidth="1"/>
    <col min="14339" max="14339" width="30.7109375" style="291" customWidth="1"/>
    <col min="14340" max="14340" width="13.7109375" style="291" customWidth="1"/>
    <col min="14341" max="14341" width="21.7109375" style="291" customWidth="1"/>
    <col min="14342" max="14343" width="15.7109375" style="291" customWidth="1"/>
    <col min="14344" max="14587" width="9.140625" style="291"/>
    <col min="14588" max="14588" width="7.5703125" style="291" customWidth="1"/>
    <col min="14589" max="14589" width="37.7109375" style="291" customWidth="1"/>
    <col min="14590" max="14590" width="15.7109375" style="291" customWidth="1"/>
    <col min="14591" max="14591" width="11.7109375" style="291" customWidth="1"/>
    <col min="14592" max="14594" width="15.7109375" style="291" customWidth="1"/>
    <col min="14595" max="14595" width="30.7109375" style="291" customWidth="1"/>
    <col min="14596" max="14596" width="13.7109375" style="291" customWidth="1"/>
    <col min="14597" max="14597" width="21.7109375" style="291" customWidth="1"/>
    <col min="14598" max="14599" width="15.7109375" style="291" customWidth="1"/>
    <col min="14600" max="14843" width="9.140625" style="291"/>
    <col min="14844" max="14844" width="7.5703125" style="291" customWidth="1"/>
    <col min="14845" max="14845" width="37.7109375" style="291" customWidth="1"/>
    <col min="14846" max="14846" width="15.7109375" style="291" customWidth="1"/>
    <col min="14847" max="14847" width="11.7109375" style="291" customWidth="1"/>
    <col min="14848" max="14850" width="15.7109375" style="291" customWidth="1"/>
    <col min="14851" max="14851" width="30.7109375" style="291" customWidth="1"/>
    <col min="14852" max="14852" width="13.7109375" style="291" customWidth="1"/>
    <col min="14853" max="14853" width="21.7109375" style="291" customWidth="1"/>
    <col min="14854" max="14855" width="15.7109375" style="291" customWidth="1"/>
    <col min="14856" max="15099" width="9.140625" style="291"/>
    <col min="15100" max="15100" width="7.5703125" style="291" customWidth="1"/>
    <col min="15101" max="15101" width="37.7109375" style="291" customWidth="1"/>
    <col min="15102" max="15102" width="15.7109375" style="291" customWidth="1"/>
    <col min="15103" max="15103" width="11.7109375" style="291" customWidth="1"/>
    <col min="15104" max="15106" width="15.7109375" style="291" customWidth="1"/>
    <col min="15107" max="15107" width="30.7109375" style="291" customWidth="1"/>
    <col min="15108" max="15108" width="13.7109375" style="291" customWidth="1"/>
    <col min="15109" max="15109" width="21.7109375" style="291" customWidth="1"/>
    <col min="15110" max="15111" width="15.7109375" style="291" customWidth="1"/>
    <col min="15112" max="15355" width="9.140625" style="291"/>
    <col min="15356" max="15356" width="7.5703125" style="291" customWidth="1"/>
    <col min="15357" max="15357" width="37.7109375" style="291" customWidth="1"/>
    <col min="15358" max="15358" width="15.7109375" style="291" customWidth="1"/>
    <col min="15359" max="15359" width="11.7109375" style="291" customWidth="1"/>
    <col min="15360" max="15362" width="15.7109375" style="291" customWidth="1"/>
    <col min="15363" max="15363" width="30.7109375" style="291" customWidth="1"/>
    <col min="15364" max="15364" width="13.7109375" style="291" customWidth="1"/>
    <col min="15365" max="15365" width="21.7109375" style="291" customWidth="1"/>
    <col min="15366" max="15367" width="15.7109375" style="291" customWidth="1"/>
    <col min="15368" max="15611" width="9.140625" style="291"/>
    <col min="15612" max="15612" width="7.5703125" style="291" customWidth="1"/>
    <col min="15613" max="15613" width="37.7109375" style="291" customWidth="1"/>
    <col min="15614" max="15614" width="15.7109375" style="291" customWidth="1"/>
    <col min="15615" max="15615" width="11.7109375" style="291" customWidth="1"/>
    <col min="15616" max="15618" width="15.7109375" style="291" customWidth="1"/>
    <col min="15619" max="15619" width="30.7109375" style="291" customWidth="1"/>
    <col min="15620" max="15620" width="13.7109375" style="291" customWidth="1"/>
    <col min="15621" max="15621" width="21.7109375" style="291" customWidth="1"/>
    <col min="15622" max="15623" width="15.7109375" style="291" customWidth="1"/>
    <col min="15624" max="15867" width="9.140625" style="291"/>
    <col min="15868" max="15868" width="7.5703125" style="291" customWidth="1"/>
    <col min="15869" max="15869" width="37.7109375" style="291" customWidth="1"/>
    <col min="15870" max="15870" width="15.7109375" style="291" customWidth="1"/>
    <col min="15871" max="15871" width="11.7109375" style="291" customWidth="1"/>
    <col min="15872" max="15874" width="15.7109375" style="291" customWidth="1"/>
    <col min="15875" max="15875" width="30.7109375" style="291" customWidth="1"/>
    <col min="15876" max="15876" width="13.7109375" style="291" customWidth="1"/>
    <col min="15877" max="15877" width="21.7109375" style="291" customWidth="1"/>
    <col min="15878" max="15879" width="15.7109375" style="291" customWidth="1"/>
    <col min="15880" max="16123" width="9.140625" style="291"/>
    <col min="16124" max="16124" width="7.5703125" style="291" customWidth="1"/>
    <col min="16125" max="16125" width="37.7109375" style="291" customWidth="1"/>
    <col min="16126" max="16126" width="15.7109375" style="291" customWidth="1"/>
    <col min="16127" max="16127" width="11.7109375" style="291" customWidth="1"/>
    <col min="16128" max="16130" width="15.7109375" style="291" customWidth="1"/>
    <col min="16131" max="16131" width="30.7109375" style="291" customWidth="1"/>
    <col min="16132" max="16132" width="13.7109375" style="291" customWidth="1"/>
    <col min="16133" max="16133" width="21.7109375" style="291" customWidth="1"/>
    <col min="16134" max="16135" width="15.7109375" style="291" customWidth="1"/>
    <col min="16136" max="16384" width="9.140625" style="291"/>
  </cols>
  <sheetData>
    <row r="1" spans="1:8" ht="18" customHeight="1" x14ac:dyDescent="0.25">
      <c r="A1" s="2688" t="s">
        <v>2230</v>
      </c>
      <c r="B1" s="2688"/>
      <c r="C1" s="2688"/>
      <c r="D1" s="2688"/>
      <c r="E1" s="2688"/>
      <c r="F1" s="2688"/>
      <c r="G1" s="2688"/>
    </row>
    <row r="2" spans="1:8" s="19" customFormat="1" ht="18.75" x14ac:dyDescent="0.3">
      <c r="A2" s="2689" t="s">
        <v>1870</v>
      </c>
      <c r="B2" s="2689"/>
      <c r="C2" s="2689"/>
      <c r="D2" s="2689"/>
      <c r="E2" s="2689"/>
      <c r="F2" s="2689"/>
      <c r="G2" s="2689"/>
    </row>
    <row r="3" spans="1:8" ht="18.75" x14ac:dyDescent="0.25">
      <c r="A3" s="1824" t="s">
        <v>359</v>
      </c>
      <c r="B3" s="1824"/>
      <c r="C3" s="1824"/>
      <c r="D3" s="1824"/>
      <c r="E3" s="1824"/>
      <c r="F3" s="1824"/>
      <c r="G3" s="1824"/>
    </row>
    <row r="4" spans="1:8" ht="21.75" customHeight="1" x14ac:dyDescent="0.25">
      <c r="A4" s="1872" t="s">
        <v>1250</v>
      </c>
      <c r="B4" s="1872"/>
      <c r="C4" s="1872"/>
      <c r="D4" s="1872"/>
      <c r="E4" s="1872"/>
      <c r="F4" s="1872"/>
      <c r="G4" s="1872"/>
    </row>
    <row r="5" spans="1:8" ht="13.5" customHeight="1" x14ac:dyDescent="0.3">
      <c r="A5" s="399"/>
      <c r="B5" s="987"/>
      <c r="C5" s="987"/>
      <c r="D5" s="987"/>
      <c r="E5" s="987"/>
      <c r="F5" s="987"/>
      <c r="G5" s="987"/>
    </row>
    <row r="6" spans="1:8" ht="120" customHeight="1" x14ac:dyDescent="0.25">
      <c r="A6" s="454" t="s">
        <v>1</v>
      </c>
      <c r="B6" s="454" t="s">
        <v>1263</v>
      </c>
      <c r="C6" s="454" t="s">
        <v>1264</v>
      </c>
      <c r="D6" s="454" t="s">
        <v>1265</v>
      </c>
      <c r="E6" s="454" t="s">
        <v>1394</v>
      </c>
      <c r="F6" s="454" t="s">
        <v>1266</v>
      </c>
      <c r="G6" s="454" t="s">
        <v>1267</v>
      </c>
    </row>
    <row r="7" spans="1:8" s="290" customFormat="1" ht="23.25" customHeight="1" x14ac:dyDescent="0.25">
      <c r="A7" s="988">
        <v>1</v>
      </c>
      <c r="B7" s="988">
        <v>2</v>
      </c>
      <c r="C7" s="988">
        <v>3</v>
      </c>
      <c r="D7" s="988">
        <v>4</v>
      </c>
      <c r="E7" s="988">
        <v>5</v>
      </c>
      <c r="F7" s="988">
        <v>6</v>
      </c>
      <c r="G7" s="988">
        <v>7</v>
      </c>
      <c r="H7" s="291"/>
    </row>
    <row r="8" spans="1:8" s="290" customFormat="1" ht="27" customHeight="1" x14ac:dyDescent="0.25">
      <c r="A8" s="2690" t="s">
        <v>676</v>
      </c>
      <c r="B8" s="2691"/>
      <c r="C8" s="2692"/>
      <c r="D8" s="2692"/>
      <c r="E8" s="2692"/>
      <c r="F8" s="2691"/>
      <c r="G8" s="2693"/>
      <c r="H8" s="291"/>
    </row>
    <row r="9" spans="1:8" ht="58.5" customHeight="1" x14ac:dyDescent="0.25">
      <c r="A9" s="989" t="s">
        <v>25</v>
      </c>
      <c r="B9" s="990" t="s">
        <v>1871</v>
      </c>
      <c r="C9" s="991" t="s">
        <v>1872</v>
      </c>
      <c r="D9" s="992" t="s">
        <v>1873</v>
      </c>
      <c r="E9" s="992" t="s">
        <v>1876</v>
      </c>
      <c r="F9" s="992" t="s">
        <v>1874</v>
      </c>
      <c r="G9" s="993" t="s">
        <v>1881</v>
      </c>
    </row>
    <row r="10" spans="1:8" ht="90.75" customHeight="1" x14ac:dyDescent="0.25">
      <c r="A10" s="989" t="s">
        <v>35</v>
      </c>
      <c r="B10" s="990" t="s">
        <v>1875</v>
      </c>
      <c r="C10" s="991" t="s">
        <v>1872</v>
      </c>
      <c r="D10" s="992" t="s">
        <v>1876</v>
      </c>
      <c r="E10" s="992" t="s">
        <v>1876</v>
      </c>
      <c r="F10" s="992" t="s">
        <v>1874</v>
      </c>
      <c r="G10" s="993" t="s">
        <v>1882</v>
      </c>
    </row>
    <row r="11" spans="1:8" ht="80.25" customHeight="1" x14ac:dyDescent="0.25">
      <c r="A11" s="989" t="s">
        <v>36</v>
      </c>
      <c r="B11" s="990" t="s">
        <v>1877</v>
      </c>
      <c r="C11" s="991" t="s">
        <v>1872</v>
      </c>
      <c r="D11" s="992" t="s">
        <v>1873</v>
      </c>
      <c r="E11" s="992" t="s">
        <v>1876</v>
      </c>
      <c r="F11" s="992" t="s">
        <v>1878</v>
      </c>
      <c r="G11" s="993" t="s">
        <v>1883</v>
      </c>
    </row>
    <row r="12" spans="1:8" ht="92.25" customHeight="1" x14ac:dyDescent="0.25">
      <c r="A12" s="989" t="s">
        <v>62</v>
      </c>
      <c r="B12" s="990" t="s">
        <v>1884</v>
      </c>
      <c r="C12" s="991" t="s">
        <v>1872</v>
      </c>
      <c r="D12" s="992" t="s">
        <v>1873</v>
      </c>
      <c r="E12" s="992" t="s">
        <v>1876</v>
      </c>
      <c r="F12" s="992" t="s">
        <v>1876</v>
      </c>
      <c r="G12" s="994" t="s">
        <v>1885</v>
      </c>
    </row>
    <row r="13" spans="1:8" ht="21.75" customHeight="1" x14ac:dyDescent="0.25">
      <c r="A13" s="2694" t="s">
        <v>677</v>
      </c>
      <c r="B13" s="2695"/>
      <c r="C13" s="2696"/>
      <c r="D13" s="2696"/>
      <c r="E13" s="2696"/>
      <c r="F13" s="2695"/>
      <c r="G13" s="2697"/>
    </row>
    <row r="14" spans="1:8" ht="59.25" customHeight="1" x14ac:dyDescent="0.25">
      <c r="A14" s="989" t="s">
        <v>15</v>
      </c>
      <c r="B14" s="995" t="s">
        <v>1879</v>
      </c>
      <c r="C14" s="996" t="s">
        <v>1308</v>
      </c>
      <c r="D14" s="996">
        <v>0</v>
      </c>
      <c r="E14" s="996">
        <v>20</v>
      </c>
      <c r="F14" s="996">
        <v>51</v>
      </c>
      <c r="G14" s="993" t="s">
        <v>1886</v>
      </c>
    </row>
    <row r="15" spans="1:8" ht="18.75" x14ac:dyDescent="0.25">
      <c r="A15" s="2685" t="s">
        <v>678</v>
      </c>
      <c r="B15" s="2686"/>
      <c r="C15" s="2686"/>
      <c r="D15" s="2686"/>
      <c r="E15" s="2686"/>
      <c r="F15" s="2686"/>
      <c r="G15" s="2687"/>
    </row>
    <row r="16" spans="1:8" ht="42" customHeight="1" x14ac:dyDescent="0.25">
      <c r="A16" s="989" t="s">
        <v>335</v>
      </c>
      <c r="B16" s="995" t="s">
        <v>1880</v>
      </c>
      <c r="C16" s="996" t="s">
        <v>1872</v>
      </c>
      <c r="D16" s="996" t="s">
        <v>1487</v>
      </c>
      <c r="E16" s="996" t="s">
        <v>1487</v>
      </c>
      <c r="F16" s="996" t="s">
        <v>1487</v>
      </c>
      <c r="G16" s="993" t="s">
        <v>2642</v>
      </c>
    </row>
  </sheetData>
  <mergeCells count="7">
    <mergeCell ref="A15:G15"/>
    <mergeCell ref="A1:G1"/>
    <mergeCell ref="A2:G2"/>
    <mergeCell ref="A3:G3"/>
    <mergeCell ref="A4:G4"/>
    <mergeCell ref="A8:G8"/>
    <mergeCell ref="A13:G13"/>
  </mergeCells>
  <pageMargins left="0.78740157480314965" right="0.39370078740157483" top="0.78740157480314965" bottom="0.78740157480314965" header="0.51181102362204722" footer="0.39370078740157483"/>
  <pageSetup paperSize="9" scale="62" firstPageNumber="259" fitToHeight="0" orientation="landscape" useFirstPageNumber="1" r:id="rId1"/>
  <headerFooter>
    <oddFooter>&amp;R&amp;"Times New Roman,обычный"&amp;14&amp;P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O162"/>
  <sheetViews>
    <sheetView topLeftCell="A118" zoomScale="60" zoomScaleNormal="60" zoomScaleSheetLayoutView="62" zoomScalePageLayoutView="70" workbookViewId="0">
      <selection activeCell="J126" sqref="J126:J129"/>
    </sheetView>
  </sheetViews>
  <sheetFormatPr defaultColWidth="26.7109375" defaultRowHeight="18.75" x14ac:dyDescent="0.25"/>
  <cols>
    <col min="1" max="1" width="8.7109375" style="118" customWidth="1"/>
    <col min="2" max="2" width="45.7109375" style="119" customWidth="1"/>
    <col min="3" max="3" width="15.7109375" style="119" customWidth="1"/>
    <col min="4" max="5" width="17.7109375" style="118" customWidth="1"/>
    <col min="6" max="6" width="12.7109375" style="118" customWidth="1"/>
    <col min="7" max="7" width="35.7109375" style="120" customWidth="1"/>
    <col min="8" max="8" width="17.7109375" style="118" customWidth="1"/>
    <col min="9" max="9" width="12.7109375" style="118" customWidth="1"/>
    <col min="10" max="10" width="30.7109375" style="120" customWidth="1"/>
    <col min="11" max="254" width="26.7109375" style="18"/>
    <col min="255" max="255" width="8.7109375" style="18" customWidth="1"/>
    <col min="256" max="256" width="41.7109375" style="18" customWidth="1"/>
    <col min="257" max="257" width="15.7109375" style="18" customWidth="1"/>
    <col min="258" max="259" width="17.7109375" style="18" customWidth="1"/>
    <col min="260" max="260" width="15.140625" style="18" customWidth="1"/>
    <col min="261" max="261" width="35.7109375" style="18" customWidth="1"/>
    <col min="262" max="262" width="17.7109375" style="18" customWidth="1"/>
    <col min="263" max="263" width="14.7109375" style="18" customWidth="1"/>
    <col min="264" max="264" width="30.7109375" style="18" customWidth="1"/>
    <col min="265" max="510" width="26.7109375" style="18"/>
    <col min="511" max="511" width="8.7109375" style="18" customWidth="1"/>
    <col min="512" max="512" width="41.7109375" style="18" customWidth="1"/>
    <col min="513" max="513" width="15.7109375" style="18" customWidth="1"/>
    <col min="514" max="515" width="17.7109375" style="18" customWidth="1"/>
    <col min="516" max="516" width="15.140625" style="18" customWidth="1"/>
    <col min="517" max="517" width="35.7109375" style="18" customWidth="1"/>
    <col min="518" max="518" width="17.7109375" style="18" customWidth="1"/>
    <col min="519" max="519" width="14.7109375" style="18" customWidth="1"/>
    <col min="520" max="520" width="30.7109375" style="18" customWidth="1"/>
    <col min="521" max="766" width="26.7109375" style="18"/>
    <col min="767" max="767" width="8.7109375" style="18" customWidth="1"/>
    <col min="768" max="768" width="41.7109375" style="18" customWidth="1"/>
    <col min="769" max="769" width="15.7109375" style="18" customWidth="1"/>
    <col min="770" max="771" width="17.7109375" style="18" customWidth="1"/>
    <col min="772" max="772" width="15.140625" style="18" customWidth="1"/>
    <col min="773" max="773" width="35.7109375" style="18" customWidth="1"/>
    <col min="774" max="774" width="17.7109375" style="18" customWidth="1"/>
    <col min="775" max="775" width="14.7109375" style="18" customWidth="1"/>
    <col min="776" max="776" width="30.7109375" style="18" customWidth="1"/>
    <col min="777" max="1022" width="26.7109375" style="18"/>
    <col min="1023" max="1023" width="8.7109375" style="18" customWidth="1"/>
    <col min="1024" max="1024" width="41.7109375" style="18" customWidth="1"/>
    <col min="1025" max="1025" width="15.7109375" style="18" customWidth="1"/>
    <col min="1026" max="1027" width="17.7109375" style="18" customWidth="1"/>
    <col min="1028" max="1028" width="15.140625" style="18" customWidth="1"/>
    <col min="1029" max="1029" width="35.7109375" style="18" customWidth="1"/>
    <col min="1030" max="1030" width="17.7109375" style="18" customWidth="1"/>
    <col min="1031" max="1031" width="14.7109375" style="18" customWidth="1"/>
    <col min="1032" max="1032" width="30.7109375" style="18" customWidth="1"/>
    <col min="1033" max="1278" width="26.7109375" style="18"/>
    <col min="1279" max="1279" width="8.7109375" style="18" customWidth="1"/>
    <col min="1280" max="1280" width="41.7109375" style="18" customWidth="1"/>
    <col min="1281" max="1281" width="15.7109375" style="18" customWidth="1"/>
    <col min="1282" max="1283" width="17.7109375" style="18" customWidth="1"/>
    <col min="1284" max="1284" width="15.140625" style="18" customWidth="1"/>
    <col min="1285" max="1285" width="35.7109375" style="18" customWidth="1"/>
    <col min="1286" max="1286" width="17.7109375" style="18" customWidth="1"/>
    <col min="1287" max="1287" width="14.7109375" style="18" customWidth="1"/>
    <col min="1288" max="1288" width="30.7109375" style="18" customWidth="1"/>
    <col min="1289" max="1534" width="26.7109375" style="18"/>
    <col min="1535" max="1535" width="8.7109375" style="18" customWidth="1"/>
    <col min="1536" max="1536" width="41.7109375" style="18" customWidth="1"/>
    <col min="1537" max="1537" width="15.7109375" style="18" customWidth="1"/>
    <col min="1538" max="1539" width="17.7109375" style="18" customWidth="1"/>
    <col min="1540" max="1540" width="15.140625" style="18" customWidth="1"/>
    <col min="1541" max="1541" width="35.7109375" style="18" customWidth="1"/>
    <col min="1542" max="1542" width="17.7109375" style="18" customWidth="1"/>
    <col min="1543" max="1543" width="14.7109375" style="18" customWidth="1"/>
    <col min="1544" max="1544" width="30.7109375" style="18" customWidth="1"/>
    <col min="1545" max="1790" width="26.7109375" style="18"/>
    <col min="1791" max="1791" width="8.7109375" style="18" customWidth="1"/>
    <col min="1792" max="1792" width="41.7109375" style="18" customWidth="1"/>
    <col min="1793" max="1793" width="15.7109375" style="18" customWidth="1"/>
    <col min="1794" max="1795" width="17.7109375" style="18" customWidth="1"/>
    <col min="1796" max="1796" width="15.140625" style="18" customWidth="1"/>
    <col min="1797" max="1797" width="35.7109375" style="18" customWidth="1"/>
    <col min="1798" max="1798" width="17.7109375" style="18" customWidth="1"/>
    <col min="1799" max="1799" width="14.7109375" style="18" customWidth="1"/>
    <col min="1800" max="1800" width="30.7109375" style="18" customWidth="1"/>
    <col min="1801" max="2046" width="26.7109375" style="18"/>
    <col min="2047" max="2047" width="8.7109375" style="18" customWidth="1"/>
    <col min="2048" max="2048" width="41.7109375" style="18" customWidth="1"/>
    <col min="2049" max="2049" width="15.7109375" style="18" customWidth="1"/>
    <col min="2050" max="2051" width="17.7109375" style="18" customWidth="1"/>
    <col min="2052" max="2052" width="15.140625" style="18" customWidth="1"/>
    <col min="2053" max="2053" width="35.7109375" style="18" customWidth="1"/>
    <col min="2054" max="2054" width="17.7109375" style="18" customWidth="1"/>
    <col min="2055" max="2055" width="14.7109375" style="18" customWidth="1"/>
    <col min="2056" max="2056" width="30.7109375" style="18" customWidth="1"/>
    <col min="2057" max="2302" width="26.7109375" style="18"/>
    <col min="2303" max="2303" width="8.7109375" style="18" customWidth="1"/>
    <col min="2304" max="2304" width="41.7109375" style="18" customWidth="1"/>
    <col min="2305" max="2305" width="15.7109375" style="18" customWidth="1"/>
    <col min="2306" max="2307" width="17.7109375" style="18" customWidth="1"/>
    <col min="2308" max="2308" width="15.140625" style="18" customWidth="1"/>
    <col min="2309" max="2309" width="35.7109375" style="18" customWidth="1"/>
    <col min="2310" max="2310" width="17.7109375" style="18" customWidth="1"/>
    <col min="2311" max="2311" width="14.7109375" style="18" customWidth="1"/>
    <col min="2312" max="2312" width="30.7109375" style="18" customWidth="1"/>
    <col min="2313" max="2558" width="26.7109375" style="18"/>
    <col min="2559" max="2559" width="8.7109375" style="18" customWidth="1"/>
    <col min="2560" max="2560" width="41.7109375" style="18" customWidth="1"/>
    <col min="2561" max="2561" width="15.7109375" style="18" customWidth="1"/>
    <col min="2562" max="2563" width="17.7109375" style="18" customWidth="1"/>
    <col min="2564" max="2564" width="15.140625" style="18" customWidth="1"/>
    <col min="2565" max="2565" width="35.7109375" style="18" customWidth="1"/>
    <col min="2566" max="2566" width="17.7109375" style="18" customWidth="1"/>
    <col min="2567" max="2567" width="14.7109375" style="18" customWidth="1"/>
    <col min="2568" max="2568" width="30.7109375" style="18" customWidth="1"/>
    <col min="2569" max="2814" width="26.7109375" style="18"/>
    <col min="2815" max="2815" width="8.7109375" style="18" customWidth="1"/>
    <col min="2816" max="2816" width="41.7109375" style="18" customWidth="1"/>
    <col min="2817" max="2817" width="15.7109375" style="18" customWidth="1"/>
    <col min="2818" max="2819" width="17.7109375" style="18" customWidth="1"/>
    <col min="2820" max="2820" width="15.140625" style="18" customWidth="1"/>
    <col min="2821" max="2821" width="35.7109375" style="18" customWidth="1"/>
    <col min="2822" max="2822" width="17.7109375" style="18" customWidth="1"/>
    <col min="2823" max="2823" width="14.7109375" style="18" customWidth="1"/>
    <col min="2824" max="2824" width="30.7109375" style="18" customWidth="1"/>
    <col min="2825" max="3070" width="26.7109375" style="18"/>
    <col min="3071" max="3071" width="8.7109375" style="18" customWidth="1"/>
    <col min="3072" max="3072" width="41.7109375" style="18" customWidth="1"/>
    <col min="3073" max="3073" width="15.7109375" style="18" customWidth="1"/>
    <col min="3074" max="3075" width="17.7109375" style="18" customWidth="1"/>
    <col min="3076" max="3076" width="15.140625" style="18" customWidth="1"/>
    <col min="3077" max="3077" width="35.7109375" style="18" customWidth="1"/>
    <col min="3078" max="3078" width="17.7109375" style="18" customWidth="1"/>
    <col min="3079" max="3079" width="14.7109375" style="18" customWidth="1"/>
    <col min="3080" max="3080" width="30.7109375" style="18" customWidth="1"/>
    <col min="3081" max="3326" width="26.7109375" style="18"/>
    <col min="3327" max="3327" width="8.7109375" style="18" customWidth="1"/>
    <col min="3328" max="3328" width="41.7109375" style="18" customWidth="1"/>
    <col min="3329" max="3329" width="15.7109375" style="18" customWidth="1"/>
    <col min="3330" max="3331" width="17.7109375" style="18" customWidth="1"/>
    <col min="3332" max="3332" width="15.140625" style="18" customWidth="1"/>
    <col min="3333" max="3333" width="35.7109375" style="18" customWidth="1"/>
    <col min="3334" max="3334" width="17.7109375" style="18" customWidth="1"/>
    <col min="3335" max="3335" width="14.7109375" style="18" customWidth="1"/>
    <col min="3336" max="3336" width="30.7109375" style="18" customWidth="1"/>
    <col min="3337" max="3582" width="26.7109375" style="18"/>
    <col min="3583" max="3583" width="8.7109375" style="18" customWidth="1"/>
    <col min="3584" max="3584" width="41.7109375" style="18" customWidth="1"/>
    <col min="3585" max="3585" width="15.7109375" style="18" customWidth="1"/>
    <col min="3586" max="3587" width="17.7109375" style="18" customWidth="1"/>
    <col min="3588" max="3588" width="15.140625" style="18" customWidth="1"/>
    <col min="3589" max="3589" width="35.7109375" style="18" customWidth="1"/>
    <col min="3590" max="3590" width="17.7109375" style="18" customWidth="1"/>
    <col min="3591" max="3591" width="14.7109375" style="18" customWidth="1"/>
    <col min="3592" max="3592" width="30.7109375" style="18" customWidth="1"/>
    <col min="3593" max="3838" width="26.7109375" style="18"/>
    <col min="3839" max="3839" width="8.7109375" style="18" customWidth="1"/>
    <col min="3840" max="3840" width="41.7109375" style="18" customWidth="1"/>
    <col min="3841" max="3841" width="15.7109375" style="18" customWidth="1"/>
    <col min="3842" max="3843" width="17.7109375" style="18" customWidth="1"/>
    <col min="3844" max="3844" width="15.140625" style="18" customWidth="1"/>
    <col min="3845" max="3845" width="35.7109375" style="18" customWidth="1"/>
    <col min="3846" max="3846" width="17.7109375" style="18" customWidth="1"/>
    <col min="3847" max="3847" width="14.7109375" style="18" customWidth="1"/>
    <col min="3848" max="3848" width="30.7109375" style="18" customWidth="1"/>
    <col min="3849" max="4094" width="26.7109375" style="18"/>
    <col min="4095" max="4095" width="8.7109375" style="18" customWidth="1"/>
    <col min="4096" max="4096" width="41.7109375" style="18" customWidth="1"/>
    <col min="4097" max="4097" width="15.7109375" style="18" customWidth="1"/>
    <col min="4098" max="4099" width="17.7109375" style="18" customWidth="1"/>
    <col min="4100" max="4100" width="15.140625" style="18" customWidth="1"/>
    <col min="4101" max="4101" width="35.7109375" style="18" customWidth="1"/>
    <col min="4102" max="4102" width="17.7109375" style="18" customWidth="1"/>
    <col min="4103" max="4103" width="14.7109375" style="18" customWidth="1"/>
    <col min="4104" max="4104" width="30.7109375" style="18" customWidth="1"/>
    <col min="4105" max="4350" width="26.7109375" style="18"/>
    <col min="4351" max="4351" width="8.7109375" style="18" customWidth="1"/>
    <col min="4352" max="4352" width="41.7109375" style="18" customWidth="1"/>
    <col min="4353" max="4353" width="15.7109375" style="18" customWidth="1"/>
    <col min="4354" max="4355" width="17.7109375" style="18" customWidth="1"/>
    <col min="4356" max="4356" width="15.140625" style="18" customWidth="1"/>
    <col min="4357" max="4357" width="35.7109375" style="18" customWidth="1"/>
    <col min="4358" max="4358" width="17.7109375" style="18" customWidth="1"/>
    <col min="4359" max="4359" width="14.7109375" style="18" customWidth="1"/>
    <col min="4360" max="4360" width="30.7109375" style="18" customWidth="1"/>
    <col min="4361" max="4606" width="26.7109375" style="18"/>
    <col min="4607" max="4607" width="8.7109375" style="18" customWidth="1"/>
    <col min="4608" max="4608" width="41.7109375" style="18" customWidth="1"/>
    <col min="4609" max="4609" width="15.7109375" style="18" customWidth="1"/>
    <col min="4610" max="4611" width="17.7109375" style="18" customWidth="1"/>
    <col min="4612" max="4612" width="15.140625" style="18" customWidth="1"/>
    <col min="4613" max="4613" width="35.7109375" style="18" customWidth="1"/>
    <col min="4614" max="4614" width="17.7109375" style="18" customWidth="1"/>
    <col min="4615" max="4615" width="14.7109375" style="18" customWidth="1"/>
    <col min="4616" max="4616" width="30.7109375" style="18" customWidth="1"/>
    <col min="4617" max="4862" width="26.7109375" style="18"/>
    <col min="4863" max="4863" width="8.7109375" style="18" customWidth="1"/>
    <col min="4864" max="4864" width="41.7109375" style="18" customWidth="1"/>
    <col min="4865" max="4865" width="15.7109375" style="18" customWidth="1"/>
    <col min="4866" max="4867" width="17.7109375" style="18" customWidth="1"/>
    <col min="4868" max="4868" width="15.140625" style="18" customWidth="1"/>
    <col min="4869" max="4869" width="35.7109375" style="18" customWidth="1"/>
    <col min="4870" max="4870" width="17.7109375" style="18" customWidth="1"/>
    <col min="4871" max="4871" width="14.7109375" style="18" customWidth="1"/>
    <col min="4872" max="4872" width="30.7109375" style="18" customWidth="1"/>
    <col min="4873" max="5118" width="26.7109375" style="18"/>
    <col min="5119" max="5119" width="8.7109375" style="18" customWidth="1"/>
    <col min="5120" max="5120" width="41.7109375" style="18" customWidth="1"/>
    <col min="5121" max="5121" width="15.7109375" style="18" customWidth="1"/>
    <col min="5122" max="5123" width="17.7109375" style="18" customWidth="1"/>
    <col min="5124" max="5124" width="15.140625" style="18" customWidth="1"/>
    <col min="5125" max="5125" width="35.7109375" style="18" customWidth="1"/>
    <col min="5126" max="5126" width="17.7109375" style="18" customWidth="1"/>
    <col min="5127" max="5127" width="14.7109375" style="18" customWidth="1"/>
    <col min="5128" max="5128" width="30.7109375" style="18" customWidth="1"/>
    <col min="5129" max="5374" width="26.7109375" style="18"/>
    <col min="5375" max="5375" width="8.7109375" style="18" customWidth="1"/>
    <col min="5376" max="5376" width="41.7109375" style="18" customWidth="1"/>
    <col min="5377" max="5377" width="15.7109375" style="18" customWidth="1"/>
    <col min="5378" max="5379" width="17.7109375" style="18" customWidth="1"/>
    <col min="5380" max="5380" width="15.140625" style="18" customWidth="1"/>
    <col min="5381" max="5381" width="35.7109375" style="18" customWidth="1"/>
    <col min="5382" max="5382" width="17.7109375" style="18" customWidth="1"/>
    <col min="5383" max="5383" width="14.7109375" style="18" customWidth="1"/>
    <col min="5384" max="5384" width="30.7109375" style="18" customWidth="1"/>
    <col min="5385" max="5630" width="26.7109375" style="18"/>
    <col min="5631" max="5631" width="8.7109375" style="18" customWidth="1"/>
    <col min="5632" max="5632" width="41.7109375" style="18" customWidth="1"/>
    <col min="5633" max="5633" width="15.7109375" style="18" customWidth="1"/>
    <col min="5634" max="5635" width="17.7109375" style="18" customWidth="1"/>
    <col min="5636" max="5636" width="15.140625" style="18" customWidth="1"/>
    <col min="5637" max="5637" width="35.7109375" style="18" customWidth="1"/>
    <col min="5638" max="5638" width="17.7109375" style="18" customWidth="1"/>
    <col min="5639" max="5639" width="14.7109375" style="18" customWidth="1"/>
    <col min="5640" max="5640" width="30.7109375" style="18" customWidth="1"/>
    <col min="5641" max="5886" width="26.7109375" style="18"/>
    <col min="5887" max="5887" width="8.7109375" style="18" customWidth="1"/>
    <col min="5888" max="5888" width="41.7109375" style="18" customWidth="1"/>
    <col min="5889" max="5889" width="15.7109375" style="18" customWidth="1"/>
    <col min="5890" max="5891" width="17.7109375" style="18" customWidth="1"/>
    <col min="5892" max="5892" width="15.140625" style="18" customWidth="1"/>
    <col min="5893" max="5893" width="35.7109375" style="18" customWidth="1"/>
    <col min="5894" max="5894" width="17.7109375" style="18" customWidth="1"/>
    <col min="5895" max="5895" width="14.7109375" style="18" customWidth="1"/>
    <col min="5896" max="5896" width="30.7109375" style="18" customWidth="1"/>
    <col min="5897" max="6142" width="26.7109375" style="18"/>
    <col min="6143" max="6143" width="8.7109375" style="18" customWidth="1"/>
    <col min="6144" max="6144" width="41.7109375" style="18" customWidth="1"/>
    <col min="6145" max="6145" width="15.7109375" style="18" customWidth="1"/>
    <col min="6146" max="6147" width="17.7109375" style="18" customWidth="1"/>
    <col min="6148" max="6148" width="15.140625" style="18" customWidth="1"/>
    <col min="6149" max="6149" width="35.7109375" style="18" customWidth="1"/>
    <col min="6150" max="6150" width="17.7109375" style="18" customWidth="1"/>
    <col min="6151" max="6151" width="14.7109375" style="18" customWidth="1"/>
    <col min="6152" max="6152" width="30.7109375" style="18" customWidth="1"/>
    <col min="6153" max="6398" width="26.7109375" style="18"/>
    <col min="6399" max="6399" width="8.7109375" style="18" customWidth="1"/>
    <col min="6400" max="6400" width="41.7109375" style="18" customWidth="1"/>
    <col min="6401" max="6401" width="15.7109375" style="18" customWidth="1"/>
    <col min="6402" max="6403" width="17.7109375" style="18" customWidth="1"/>
    <col min="6404" max="6404" width="15.140625" style="18" customWidth="1"/>
    <col min="6405" max="6405" width="35.7109375" style="18" customWidth="1"/>
    <col min="6406" max="6406" width="17.7109375" style="18" customWidth="1"/>
    <col min="6407" max="6407" width="14.7109375" style="18" customWidth="1"/>
    <col min="6408" max="6408" width="30.7109375" style="18" customWidth="1"/>
    <col min="6409" max="6654" width="26.7109375" style="18"/>
    <col min="6655" max="6655" width="8.7109375" style="18" customWidth="1"/>
    <col min="6656" max="6656" width="41.7109375" style="18" customWidth="1"/>
    <col min="6657" max="6657" width="15.7109375" style="18" customWidth="1"/>
    <col min="6658" max="6659" width="17.7109375" style="18" customWidth="1"/>
    <col min="6660" max="6660" width="15.140625" style="18" customWidth="1"/>
    <col min="6661" max="6661" width="35.7109375" style="18" customWidth="1"/>
    <col min="6662" max="6662" width="17.7109375" style="18" customWidth="1"/>
    <col min="6663" max="6663" width="14.7109375" style="18" customWidth="1"/>
    <col min="6664" max="6664" width="30.7109375" style="18" customWidth="1"/>
    <col min="6665" max="6910" width="26.7109375" style="18"/>
    <col min="6911" max="6911" width="8.7109375" style="18" customWidth="1"/>
    <col min="6912" max="6912" width="41.7109375" style="18" customWidth="1"/>
    <col min="6913" max="6913" width="15.7109375" style="18" customWidth="1"/>
    <col min="6914" max="6915" width="17.7109375" style="18" customWidth="1"/>
    <col min="6916" max="6916" width="15.140625" style="18" customWidth="1"/>
    <col min="6917" max="6917" width="35.7109375" style="18" customWidth="1"/>
    <col min="6918" max="6918" width="17.7109375" style="18" customWidth="1"/>
    <col min="6919" max="6919" width="14.7109375" style="18" customWidth="1"/>
    <col min="6920" max="6920" width="30.7109375" style="18" customWidth="1"/>
    <col min="6921" max="7166" width="26.7109375" style="18"/>
    <col min="7167" max="7167" width="8.7109375" style="18" customWidth="1"/>
    <col min="7168" max="7168" width="41.7109375" style="18" customWidth="1"/>
    <col min="7169" max="7169" width="15.7109375" style="18" customWidth="1"/>
    <col min="7170" max="7171" width="17.7109375" style="18" customWidth="1"/>
    <col min="7172" max="7172" width="15.140625" style="18" customWidth="1"/>
    <col min="7173" max="7173" width="35.7109375" style="18" customWidth="1"/>
    <col min="7174" max="7174" width="17.7109375" style="18" customWidth="1"/>
    <col min="7175" max="7175" width="14.7109375" style="18" customWidth="1"/>
    <col min="7176" max="7176" width="30.7109375" style="18" customWidth="1"/>
    <col min="7177" max="7422" width="26.7109375" style="18"/>
    <col min="7423" max="7423" width="8.7109375" style="18" customWidth="1"/>
    <col min="7424" max="7424" width="41.7109375" style="18" customWidth="1"/>
    <col min="7425" max="7425" width="15.7109375" style="18" customWidth="1"/>
    <col min="7426" max="7427" width="17.7109375" style="18" customWidth="1"/>
    <col min="7428" max="7428" width="15.140625" style="18" customWidth="1"/>
    <col min="7429" max="7429" width="35.7109375" style="18" customWidth="1"/>
    <col min="7430" max="7430" width="17.7109375" style="18" customWidth="1"/>
    <col min="7431" max="7431" width="14.7109375" style="18" customWidth="1"/>
    <col min="7432" max="7432" width="30.7109375" style="18" customWidth="1"/>
    <col min="7433" max="7678" width="26.7109375" style="18"/>
    <col min="7679" max="7679" width="8.7109375" style="18" customWidth="1"/>
    <col min="7680" max="7680" width="41.7109375" style="18" customWidth="1"/>
    <col min="7681" max="7681" width="15.7109375" style="18" customWidth="1"/>
    <col min="7682" max="7683" width="17.7109375" style="18" customWidth="1"/>
    <col min="7684" max="7684" width="15.140625" style="18" customWidth="1"/>
    <col min="7685" max="7685" width="35.7109375" style="18" customWidth="1"/>
    <col min="7686" max="7686" width="17.7109375" style="18" customWidth="1"/>
    <col min="7687" max="7687" width="14.7109375" style="18" customWidth="1"/>
    <col min="7688" max="7688" width="30.7109375" style="18" customWidth="1"/>
    <col min="7689" max="7934" width="26.7109375" style="18"/>
    <col min="7935" max="7935" width="8.7109375" style="18" customWidth="1"/>
    <col min="7936" max="7936" width="41.7109375" style="18" customWidth="1"/>
    <col min="7937" max="7937" width="15.7109375" style="18" customWidth="1"/>
    <col min="7938" max="7939" width="17.7109375" style="18" customWidth="1"/>
    <col min="7940" max="7940" width="15.140625" style="18" customWidth="1"/>
    <col min="7941" max="7941" width="35.7109375" style="18" customWidth="1"/>
    <col min="7942" max="7942" width="17.7109375" style="18" customWidth="1"/>
    <col min="7943" max="7943" width="14.7109375" style="18" customWidth="1"/>
    <col min="7944" max="7944" width="30.7109375" style="18" customWidth="1"/>
    <col min="7945" max="8190" width="26.7109375" style="18"/>
    <col min="8191" max="8191" width="8.7109375" style="18" customWidth="1"/>
    <col min="8192" max="8192" width="41.7109375" style="18" customWidth="1"/>
    <col min="8193" max="8193" width="15.7109375" style="18" customWidth="1"/>
    <col min="8194" max="8195" width="17.7109375" style="18" customWidth="1"/>
    <col min="8196" max="8196" width="15.140625" style="18" customWidth="1"/>
    <col min="8197" max="8197" width="35.7109375" style="18" customWidth="1"/>
    <col min="8198" max="8198" width="17.7109375" style="18" customWidth="1"/>
    <col min="8199" max="8199" width="14.7109375" style="18" customWidth="1"/>
    <col min="8200" max="8200" width="30.7109375" style="18" customWidth="1"/>
    <col min="8201" max="8446" width="26.7109375" style="18"/>
    <col min="8447" max="8447" width="8.7109375" style="18" customWidth="1"/>
    <col min="8448" max="8448" width="41.7109375" style="18" customWidth="1"/>
    <col min="8449" max="8449" width="15.7109375" style="18" customWidth="1"/>
    <col min="8450" max="8451" width="17.7109375" style="18" customWidth="1"/>
    <col min="8452" max="8452" width="15.140625" style="18" customWidth="1"/>
    <col min="8453" max="8453" width="35.7109375" style="18" customWidth="1"/>
    <col min="8454" max="8454" width="17.7109375" style="18" customWidth="1"/>
    <col min="8455" max="8455" width="14.7109375" style="18" customWidth="1"/>
    <col min="8456" max="8456" width="30.7109375" style="18" customWidth="1"/>
    <col min="8457" max="8702" width="26.7109375" style="18"/>
    <col min="8703" max="8703" width="8.7109375" style="18" customWidth="1"/>
    <col min="8704" max="8704" width="41.7109375" style="18" customWidth="1"/>
    <col min="8705" max="8705" width="15.7109375" style="18" customWidth="1"/>
    <col min="8706" max="8707" width="17.7109375" style="18" customWidth="1"/>
    <col min="8708" max="8708" width="15.140625" style="18" customWidth="1"/>
    <col min="8709" max="8709" width="35.7109375" style="18" customWidth="1"/>
    <col min="8710" max="8710" width="17.7109375" style="18" customWidth="1"/>
    <col min="8711" max="8711" width="14.7109375" style="18" customWidth="1"/>
    <col min="8712" max="8712" width="30.7109375" style="18" customWidth="1"/>
    <col min="8713" max="8958" width="26.7109375" style="18"/>
    <col min="8959" max="8959" width="8.7109375" style="18" customWidth="1"/>
    <col min="8960" max="8960" width="41.7109375" style="18" customWidth="1"/>
    <col min="8961" max="8961" width="15.7109375" style="18" customWidth="1"/>
    <col min="8962" max="8963" width="17.7109375" style="18" customWidth="1"/>
    <col min="8964" max="8964" width="15.140625" style="18" customWidth="1"/>
    <col min="8965" max="8965" width="35.7109375" style="18" customWidth="1"/>
    <col min="8966" max="8966" width="17.7109375" style="18" customWidth="1"/>
    <col min="8967" max="8967" width="14.7109375" style="18" customWidth="1"/>
    <col min="8968" max="8968" width="30.7109375" style="18" customWidth="1"/>
    <col min="8969" max="9214" width="26.7109375" style="18"/>
    <col min="9215" max="9215" width="8.7109375" style="18" customWidth="1"/>
    <col min="9216" max="9216" width="41.7109375" style="18" customWidth="1"/>
    <col min="9217" max="9217" width="15.7109375" style="18" customWidth="1"/>
    <col min="9218" max="9219" width="17.7109375" style="18" customWidth="1"/>
    <col min="9220" max="9220" width="15.140625" style="18" customWidth="1"/>
    <col min="9221" max="9221" width="35.7109375" style="18" customWidth="1"/>
    <col min="9222" max="9222" width="17.7109375" style="18" customWidth="1"/>
    <col min="9223" max="9223" width="14.7109375" style="18" customWidth="1"/>
    <col min="9224" max="9224" width="30.7109375" style="18" customWidth="1"/>
    <col min="9225" max="9470" width="26.7109375" style="18"/>
    <col min="9471" max="9471" width="8.7109375" style="18" customWidth="1"/>
    <col min="9472" max="9472" width="41.7109375" style="18" customWidth="1"/>
    <col min="9473" max="9473" width="15.7109375" style="18" customWidth="1"/>
    <col min="9474" max="9475" width="17.7109375" style="18" customWidth="1"/>
    <col min="9476" max="9476" width="15.140625" style="18" customWidth="1"/>
    <col min="9477" max="9477" width="35.7109375" style="18" customWidth="1"/>
    <col min="9478" max="9478" width="17.7109375" style="18" customWidth="1"/>
    <col min="9479" max="9479" width="14.7109375" style="18" customWidth="1"/>
    <col min="9480" max="9480" width="30.7109375" style="18" customWidth="1"/>
    <col min="9481" max="9726" width="26.7109375" style="18"/>
    <col min="9727" max="9727" width="8.7109375" style="18" customWidth="1"/>
    <col min="9728" max="9728" width="41.7109375" style="18" customWidth="1"/>
    <col min="9729" max="9729" width="15.7109375" style="18" customWidth="1"/>
    <col min="9730" max="9731" width="17.7109375" style="18" customWidth="1"/>
    <col min="9732" max="9732" width="15.140625" style="18" customWidth="1"/>
    <col min="9733" max="9733" width="35.7109375" style="18" customWidth="1"/>
    <col min="9734" max="9734" width="17.7109375" style="18" customWidth="1"/>
    <col min="9735" max="9735" width="14.7109375" style="18" customWidth="1"/>
    <col min="9736" max="9736" width="30.7109375" style="18" customWidth="1"/>
    <col min="9737" max="9982" width="26.7109375" style="18"/>
    <col min="9983" max="9983" width="8.7109375" style="18" customWidth="1"/>
    <col min="9984" max="9984" width="41.7109375" style="18" customWidth="1"/>
    <col min="9985" max="9985" width="15.7109375" style="18" customWidth="1"/>
    <col min="9986" max="9987" width="17.7109375" style="18" customWidth="1"/>
    <col min="9988" max="9988" width="15.140625" style="18" customWidth="1"/>
    <col min="9989" max="9989" width="35.7109375" style="18" customWidth="1"/>
    <col min="9990" max="9990" width="17.7109375" style="18" customWidth="1"/>
    <col min="9991" max="9991" width="14.7109375" style="18" customWidth="1"/>
    <col min="9992" max="9992" width="30.7109375" style="18" customWidth="1"/>
    <col min="9993" max="10238" width="26.7109375" style="18"/>
    <col min="10239" max="10239" width="8.7109375" style="18" customWidth="1"/>
    <col min="10240" max="10240" width="41.7109375" style="18" customWidth="1"/>
    <col min="10241" max="10241" width="15.7109375" style="18" customWidth="1"/>
    <col min="10242" max="10243" width="17.7109375" style="18" customWidth="1"/>
    <col min="10244" max="10244" width="15.140625" style="18" customWidth="1"/>
    <col min="10245" max="10245" width="35.7109375" style="18" customWidth="1"/>
    <col min="10246" max="10246" width="17.7109375" style="18" customWidth="1"/>
    <col min="10247" max="10247" width="14.7109375" style="18" customWidth="1"/>
    <col min="10248" max="10248" width="30.7109375" style="18" customWidth="1"/>
    <col min="10249" max="10494" width="26.7109375" style="18"/>
    <col min="10495" max="10495" width="8.7109375" style="18" customWidth="1"/>
    <col min="10496" max="10496" width="41.7109375" style="18" customWidth="1"/>
    <col min="10497" max="10497" width="15.7109375" style="18" customWidth="1"/>
    <col min="10498" max="10499" width="17.7109375" style="18" customWidth="1"/>
    <col min="10500" max="10500" width="15.140625" style="18" customWidth="1"/>
    <col min="10501" max="10501" width="35.7109375" style="18" customWidth="1"/>
    <col min="10502" max="10502" width="17.7109375" style="18" customWidth="1"/>
    <col min="10503" max="10503" width="14.7109375" style="18" customWidth="1"/>
    <col min="10504" max="10504" width="30.7109375" style="18" customWidth="1"/>
    <col min="10505" max="10750" width="26.7109375" style="18"/>
    <col min="10751" max="10751" width="8.7109375" style="18" customWidth="1"/>
    <col min="10752" max="10752" width="41.7109375" style="18" customWidth="1"/>
    <col min="10753" max="10753" width="15.7109375" style="18" customWidth="1"/>
    <col min="10754" max="10755" width="17.7109375" style="18" customWidth="1"/>
    <col min="10756" max="10756" width="15.140625" style="18" customWidth="1"/>
    <col min="10757" max="10757" width="35.7109375" style="18" customWidth="1"/>
    <col min="10758" max="10758" width="17.7109375" style="18" customWidth="1"/>
    <col min="10759" max="10759" width="14.7109375" style="18" customWidth="1"/>
    <col min="10760" max="10760" width="30.7109375" style="18" customWidth="1"/>
    <col min="10761" max="11006" width="26.7109375" style="18"/>
    <col min="11007" max="11007" width="8.7109375" style="18" customWidth="1"/>
    <col min="11008" max="11008" width="41.7109375" style="18" customWidth="1"/>
    <col min="11009" max="11009" width="15.7109375" style="18" customWidth="1"/>
    <col min="11010" max="11011" width="17.7109375" style="18" customWidth="1"/>
    <col min="11012" max="11012" width="15.140625" style="18" customWidth="1"/>
    <col min="11013" max="11013" width="35.7109375" style="18" customWidth="1"/>
    <col min="11014" max="11014" width="17.7109375" style="18" customWidth="1"/>
    <col min="11015" max="11015" width="14.7109375" style="18" customWidth="1"/>
    <col min="11016" max="11016" width="30.7109375" style="18" customWidth="1"/>
    <col min="11017" max="11262" width="26.7109375" style="18"/>
    <col min="11263" max="11263" width="8.7109375" style="18" customWidth="1"/>
    <col min="11264" max="11264" width="41.7109375" style="18" customWidth="1"/>
    <col min="11265" max="11265" width="15.7109375" style="18" customWidth="1"/>
    <col min="11266" max="11267" width="17.7109375" style="18" customWidth="1"/>
    <col min="11268" max="11268" width="15.140625" style="18" customWidth="1"/>
    <col min="11269" max="11269" width="35.7109375" style="18" customWidth="1"/>
    <col min="11270" max="11270" width="17.7109375" style="18" customWidth="1"/>
    <col min="11271" max="11271" width="14.7109375" style="18" customWidth="1"/>
    <col min="11272" max="11272" width="30.7109375" style="18" customWidth="1"/>
    <col min="11273" max="11518" width="26.7109375" style="18"/>
    <col min="11519" max="11519" width="8.7109375" style="18" customWidth="1"/>
    <col min="11520" max="11520" width="41.7109375" style="18" customWidth="1"/>
    <col min="11521" max="11521" width="15.7109375" style="18" customWidth="1"/>
    <col min="11522" max="11523" width="17.7109375" style="18" customWidth="1"/>
    <col min="11524" max="11524" width="15.140625" style="18" customWidth="1"/>
    <col min="11525" max="11525" width="35.7109375" style="18" customWidth="1"/>
    <col min="11526" max="11526" width="17.7109375" style="18" customWidth="1"/>
    <col min="11527" max="11527" width="14.7109375" style="18" customWidth="1"/>
    <col min="11528" max="11528" width="30.7109375" style="18" customWidth="1"/>
    <col min="11529" max="11774" width="26.7109375" style="18"/>
    <col min="11775" max="11775" width="8.7109375" style="18" customWidth="1"/>
    <col min="11776" max="11776" width="41.7109375" style="18" customWidth="1"/>
    <col min="11777" max="11777" width="15.7109375" style="18" customWidth="1"/>
    <col min="11778" max="11779" width="17.7109375" style="18" customWidth="1"/>
    <col min="11780" max="11780" width="15.140625" style="18" customWidth="1"/>
    <col min="11781" max="11781" width="35.7109375" style="18" customWidth="1"/>
    <col min="11782" max="11782" width="17.7109375" style="18" customWidth="1"/>
    <col min="11783" max="11783" width="14.7109375" style="18" customWidth="1"/>
    <col min="11784" max="11784" width="30.7109375" style="18" customWidth="1"/>
    <col min="11785" max="12030" width="26.7109375" style="18"/>
    <col min="12031" max="12031" width="8.7109375" style="18" customWidth="1"/>
    <col min="12032" max="12032" width="41.7109375" style="18" customWidth="1"/>
    <col min="12033" max="12033" width="15.7109375" style="18" customWidth="1"/>
    <col min="12034" max="12035" width="17.7109375" style="18" customWidth="1"/>
    <col min="12036" max="12036" width="15.140625" style="18" customWidth="1"/>
    <col min="12037" max="12037" width="35.7109375" style="18" customWidth="1"/>
    <col min="12038" max="12038" width="17.7109375" style="18" customWidth="1"/>
    <col min="12039" max="12039" width="14.7109375" style="18" customWidth="1"/>
    <col min="12040" max="12040" width="30.7109375" style="18" customWidth="1"/>
    <col min="12041" max="12286" width="26.7109375" style="18"/>
    <col min="12287" max="12287" width="8.7109375" style="18" customWidth="1"/>
    <col min="12288" max="12288" width="41.7109375" style="18" customWidth="1"/>
    <col min="12289" max="12289" width="15.7109375" style="18" customWidth="1"/>
    <col min="12290" max="12291" width="17.7109375" style="18" customWidth="1"/>
    <col min="12292" max="12292" width="15.140625" style="18" customWidth="1"/>
    <col min="12293" max="12293" width="35.7109375" style="18" customWidth="1"/>
    <col min="12294" max="12294" width="17.7109375" style="18" customWidth="1"/>
    <col min="12295" max="12295" width="14.7109375" style="18" customWidth="1"/>
    <col min="12296" max="12296" width="30.7109375" style="18" customWidth="1"/>
    <col min="12297" max="12542" width="26.7109375" style="18"/>
    <col min="12543" max="12543" width="8.7109375" style="18" customWidth="1"/>
    <col min="12544" max="12544" width="41.7109375" style="18" customWidth="1"/>
    <col min="12545" max="12545" width="15.7109375" style="18" customWidth="1"/>
    <col min="12546" max="12547" width="17.7109375" style="18" customWidth="1"/>
    <col min="12548" max="12548" width="15.140625" style="18" customWidth="1"/>
    <col min="12549" max="12549" width="35.7109375" style="18" customWidth="1"/>
    <col min="12550" max="12550" width="17.7109375" style="18" customWidth="1"/>
    <col min="12551" max="12551" width="14.7109375" style="18" customWidth="1"/>
    <col min="12552" max="12552" width="30.7109375" style="18" customWidth="1"/>
    <col min="12553" max="12798" width="26.7109375" style="18"/>
    <col min="12799" max="12799" width="8.7109375" style="18" customWidth="1"/>
    <col min="12800" max="12800" width="41.7109375" style="18" customWidth="1"/>
    <col min="12801" max="12801" width="15.7109375" style="18" customWidth="1"/>
    <col min="12802" max="12803" width="17.7109375" style="18" customWidth="1"/>
    <col min="12804" max="12804" width="15.140625" style="18" customWidth="1"/>
    <col min="12805" max="12805" width="35.7109375" style="18" customWidth="1"/>
    <col min="12806" max="12806" width="17.7109375" style="18" customWidth="1"/>
    <col min="12807" max="12807" width="14.7109375" style="18" customWidth="1"/>
    <col min="12808" max="12808" width="30.7109375" style="18" customWidth="1"/>
    <col min="12809" max="13054" width="26.7109375" style="18"/>
    <col min="13055" max="13055" width="8.7109375" style="18" customWidth="1"/>
    <col min="13056" max="13056" width="41.7109375" style="18" customWidth="1"/>
    <col min="13057" max="13057" width="15.7109375" style="18" customWidth="1"/>
    <col min="13058" max="13059" width="17.7109375" style="18" customWidth="1"/>
    <col min="13060" max="13060" width="15.140625" style="18" customWidth="1"/>
    <col min="13061" max="13061" width="35.7109375" style="18" customWidth="1"/>
    <col min="13062" max="13062" width="17.7109375" style="18" customWidth="1"/>
    <col min="13063" max="13063" width="14.7109375" style="18" customWidth="1"/>
    <col min="13064" max="13064" width="30.7109375" style="18" customWidth="1"/>
    <col min="13065" max="13310" width="26.7109375" style="18"/>
    <col min="13311" max="13311" width="8.7109375" style="18" customWidth="1"/>
    <col min="13312" max="13312" width="41.7109375" style="18" customWidth="1"/>
    <col min="13313" max="13313" width="15.7109375" style="18" customWidth="1"/>
    <col min="13314" max="13315" width="17.7109375" style="18" customWidth="1"/>
    <col min="13316" max="13316" width="15.140625" style="18" customWidth="1"/>
    <col min="13317" max="13317" width="35.7109375" style="18" customWidth="1"/>
    <col min="13318" max="13318" width="17.7109375" style="18" customWidth="1"/>
    <col min="13319" max="13319" width="14.7109375" style="18" customWidth="1"/>
    <col min="13320" max="13320" width="30.7109375" style="18" customWidth="1"/>
    <col min="13321" max="13566" width="26.7109375" style="18"/>
    <col min="13567" max="13567" width="8.7109375" style="18" customWidth="1"/>
    <col min="13568" max="13568" width="41.7109375" style="18" customWidth="1"/>
    <col min="13569" max="13569" width="15.7109375" style="18" customWidth="1"/>
    <col min="13570" max="13571" width="17.7109375" style="18" customWidth="1"/>
    <col min="13572" max="13572" width="15.140625" style="18" customWidth="1"/>
    <col min="13573" max="13573" width="35.7109375" style="18" customWidth="1"/>
    <col min="13574" max="13574" width="17.7109375" style="18" customWidth="1"/>
    <col min="13575" max="13575" width="14.7109375" style="18" customWidth="1"/>
    <col min="13576" max="13576" width="30.7109375" style="18" customWidth="1"/>
    <col min="13577" max="13822" width="26.7109375" style="18"/>
    <col min="13823" max="13823" width="8.7109375" style="18" customWidth="1"/>
    <col min="13824" max="13824" width="41.7109375" style="18" customWidth="1"/>
    <col min="13825" max="13825" width="15.7109375" style="18" customWidth="1"/>
    <col min="13826" max="13827" width="17.7109375" style="18" customWidth="1"/>
    <col min="13828" max="13828" width="15.140625" style="18" customWidth="1"/>
    <col min="13829" max="13829" width="35.7109375" style="18" customWidth="1"/>
    <col min="13830" max="13830" width="17.7109375" style="18" customWidth="1"/>
    <col min="13831" max="13831" width="14.7109375" style="18" customWidth="1"/>
    <col min="13832" max="13832" width="30.7109375" style="18" customWidth="1"/>
    <col min="13833" max="14078" width="26.7109375" style="18"/>
    <col min="14079" max="14079" width="8.7109375" style="18" customWidth="1"/>
    <col min="14080" max="14080" width="41.7109375" style="18" customWidth="1"/>
    <col min="14081" max="14081" width="15.7109375" style="18" customWidth="1"/>
    <col min="14082" max="14083" width="17.7109375" style="18" customWidth="1"/>
    <col min="14084" max="14084" width="15.140625" style="18" customWidth="1"/>
    <col min="14085" max="14085" width="35.7109375" style="18" customWidth="1"/>
    <col min="14086" max="14086" width="17.7109375" style="18" customWidth="1"/>
    <col min="14087" max="14087" width="14.7109375" style="18" customWidth="1"/>
    <col min="14088" max="14088" width="30.7109375" style="18" customWidth="1"/>
    <col min="14089" max="14334" width="26.7109375" style="18"/>
    <col min="14335" max="14335" width="8.7109375" style="18" customWidth="1"/>
    <col min="14336" max="14336" width="41.7109375" style="18" customWidth="1"/>
    <col min="14337" max="14337" width="15.7109375" style="18" customWidth="1"/>
    <col min="14338" max="14339" width="17.7109375" style="18" customWidth="1"/>
    <col min="14340" max="14340" width="15.140625" style="18" customWidth="1"/>
    <col min="14341" max="14341" width="35.7109375" style="18" customWidth="1"/>
    <col min="14342" max="14342" width="17.7109375" style="18" customWidth="1"/>
    <col min="14343" max="14343" width="14.7109375" style="18" customWidth="1"/>
    <col min="14344" max="14344" width="30.7109375" style="18" customWidth="1"/>
    <col min="14345" max="14590" width="26.7109375" style="18"/>
    <col min="14591" max="14591" width="8.7109375" style="18" customWidth="1"/>
    <col min="14592" max="14592" width="41.7109375" style="18" customWidth="1"/>
    <col min="14593" max="14593" width="15.7109375" style="18" customWidth="1"/>
    <col min="14594" max="14595" width="17.7109375" style="18" customWidth="1"/>
    <col min="14596" max="14596" width="15.140625" style="18" customWidth="1"/>
    <col min="14597" max="14597" width="35.7109375" style="18" customWidth="1"/>
    <col min="14598" max="14598" width="17.7109375" style="18" customWidth="1"/>
    <col min="14599" max="14599" width="14.7109375" style="18" customWidth="1"/>
    <col min="14600" max="14600" width="30.7109375" style="18" customWidth="1"/>
    <col min="14601" max="14846" width="26.7109375" style="18"/>
    <col min="14847" max="14847" width="8.7109375" style="18" customWidth="1"/>
    <col min="14848" max="14848" width="41.7109375" style="18" customWidth="1"/>
    <col min="14849" max="14849" width="15.7109375" style="18" customWidth="1"/>
    <col min="14850" max="14851" width="17.7109375" style="18" customWidth="1"/>
    <col min="14852" max="14852" width="15.140625" style="18" customWidth="1"/>
    <col min="14853" max="14853" width="35.7109375" style="18" customWidth="1"/>
    <col min="14854" max="14854" width="17.7109375" style="18" customWidth="1"/>
    <col min="14855" max="14855" width="14.7109375" style="18" customWidth="1"/>
    <col min="14856" max="14856" width="30.7109375" style="18" customWidth="1"/>
    <col min="14857" max="15102" width="26.7109375" style="18"/>
    <col min="15103" max="15103" width="8.7109375" style="18" customWidth="1"/>
    <col min="15104" max="15104" width="41.7109375" style="18" customWidth="1"/>
    <col min="15105" max="15105" width="15.7109375" style="18" customWidth="1"/>
    <col min="15106" max="15107" width="17.7109375" style="18" customWidth="1"/>
    <col min="15108" max="15108" width="15.140625" style="18" customWidth="1"/>
    <col min="15109" max="15109" width="35.7109375" style="18" customWidth="1"/>
    <col min="15110" max="15110" width="17.7109375" style="18" customWidth="1"/>
    <col min="15111" max="15111" width="14.7109375" style="18" customWidth="1"/>
    <col min="15112" max="15112" width="30.7109375" style="18" customWidth="1"/>
    <col min="15113" max="15358" width="26.7109375" style="18"/>
    <col min="15359" max="15359" width="8.7109375" style="18" customWidth="1"/>
    <col min="15360" max="15360" width="41.7109375" style="18" customWidth="1"/>
    <col min="15361" max="15361" width="15.7109375" style="18" customWidth="1"/>
    <col min="15362" max="15363" width="17.7109375" style="18" customWidth="1"/>
    <col min="15364" max="15364" width="15.140625" style="18" customWidth="1"/>
    <col min="15365" max="15365" width="35.7109375" style="18" customWidth="1"/>
    <col min="15366" max="15366" width="17.7109375" style="18" customWidth="1"/>
    <col min="15367" max="15367" width="14.7109375" style="18" customWidth="1"/>
    <col min="15368" max="15368" width="30.7109375" style="18" customWidth="1"/>
    <col min="15369" max="15614" width="26.7109375" style="18"/>
    <col min="15615" max="15615" width="8.7109375" style="18" customWidth="1"/>
    <col min="15616" max="15616" width="41.7109375" style="18" customWidth="1"/>
    <col min="15617" max="15617" width="15.7109375" style="18" customWidth="1"/>
    <col min="15618" max="15619" width="17.7109375" style="18" customWidth="1"/>
    <col min="15620" max="15620" width="15.140625" style="18" customWidth="1"/>
    <col min="15621" max="15621" width="35.7109375" style="18" customWidth="1"/>
    <col min="15622" max="15622" width="17.7109375" style="18" customWidth="1"/>
    <col min="15623" max="15623" width="14.7109375" style="18" customWidth="1"/>
    <col min="15624" max="15624" width="30.7109375" style="18" customWidth="1"/>
    <col min="15625" max="15870" width="26.7109375" style="18"/>
    <col min="15871" max="15871" width="8.7109375" style="18" customWidth="1"/>
    <col min="15872" max="15872" width="41.7109375" style="18" customWidth="1"/>
    <col min="15873" max="15873" width="15.7109375" style="18" customWidth="1"/>
    <col min="15874" max="15875" width="17.7109375" style="18" customWidth="1"/>
    <col min="15876" max="15876" width="15.140625" style="18" customWidth="1"/>
    <col min="15877" max="15877" width="35.7109375" style="18" customWidth="1"/>
    <col min="15878" max="15878" width="17.7109375" style="18" customWidth="1"/>
    <col min="15879" max="15879" width="14.7109375" style="18" customWidth="1"/>
    <col min="15880" max="15880" width="30.7109375" style="18" customWidth="1"/>
    <col min="15881" max="16126" width="26.7109375" style="18"/>
    <col min="16127" max="16127" width="8.7109375" style="18" customWidth="1"/>
    <col min="16128" max="16128" width="41.7109375" style="18" customWidth="1"/>
    <col min="16129" max="16129" width="15.7109375" style="18" customWidth="1"/>
    <col min="16130" max="16131" width="17.7109375" style="18" customWidth="1"/>
    <col min="16132" max="16132" width="15.140625" style="18" customWidth="1"/>
    <col min="16133" max="16133" width="35.7109375" style="18" customWidth="1"/>
    <col min="16134" max="16134" width="17.7109375" style="18" customWidth="1"/>
    <col min="16135" max="16135" width="14.7109375" style="18" customWidth="1"/>
    <col min="16136" max="16136" width="30.7109375" style="18" customWidth="1"/>
    <col min="16137" max="16384" width="26.7109375" style="18"/>
  </cols>
  <sheetData>
    <row r="1" spans="1:13" x14ac:dyDescent="0.25">
      <c r="A1" s="997"/>
      <c r="B1" s="998"/>
      <c r="C1" s="998"/>
      <c r="D1" s="997"/>
      <c r="E1" s="997"/>
      <c r="F1" s="997"/>
      <c r="G1" s="999"/>
      <c r="H1" s="997"/>
      <c r="I1" s="997"/>
      <c r="J1" s="1000" t="s">
        <v>2231</v>
      </c>
    </row>
    <row r="2" spans="1:13" ht="18.75" customHeight="1" x14ac:dyDescent="0.25">
      <c r="A2" s="1845" t="s">
        <v>1459</v>
      </c>
      <c r="B2" s="1845"/>
      <c r="C2" s="1845"/>
      <c r="D2" s="1845"/>
      <c r="E2" s="1845"/>
      <c r="F2" s="1845"/>
      <c r="G2" s="1845"/>
      <c r="H2" s="1845"/>
      <c r="I2" s="1845"/>
      <c r="J2" s="1845"/>
    </row>
    <row r="3" spans="1:13" s="19" customFormat="1" x14ac:dyDescent="0.25">
      <c r="A3" s="1845" t="s">
        <v>88</v>
      </c>
      <c r="B3" s="1845"/>
      <c r="C3" s="1845"/>
      <c r="D3" s="1845"/>
      <c r="E3" s="1845"/>
      <c r="F3" s="1845"/>
      <c r="G3" s="1845"/>
      <c r="H3" s="1845"/>
      <c r="I3" s="1845"/>
      <c r="J3" s="1845"/>
    </row>
    <row r="4" spans="1:13" s="19" customFormat="1" x14ac:dyDescent="0.25">
      <c r="A4" s="1845" t="s">
        <v>76</v>
      </c>
      <c r="B4" s="1845"/>
      <c r="C4" s="1845"/>
      <c r="D4" s="1845"/>
      <c r="E4" s="1845"/>
      <c r="F4" s="1845"/>
      <c r="G4" s="1845"/>
      <c r="H4" s="1845"/>
      <c r="I4" s="1845"/>
      <c r="J4" s="1845"/>
    </row>
    <row r="5" spans="1:13" s="20" customFormat="1" x14ac:dyDescent="0.25">
      <c r="A5" s="2795" t="s">
        <v>1250</v>
      </c>
      <c r="B5" s="2795"/>
      <c r="C5" s="2795"/>
      <c r="D5" s="2795"/>
      <c r="E5" s="2795"/>
      <c r="F5" s="2795"/>
      <c r="G5" s="2795"/>
      <c r="H5" s="2795"/>
      <c r="I5" s="2795"/>
      <c r="J5" s="2795"/>
    </row>
    <row r="6" spans="1:13" s="20" customFormat="1" x14ac:dyDescent="0.25">
      <c r="A6" s="1001"/>
      <c r="B6" s="1002"/>
      <c r="C6" s="1002"/>
      <c r="D6" s="1001"/>
      <c r="E6" s="1001"/>
      <c r="F6" s="1001"/>
      <c r="G6" s="1003"/>
      <c r="H6" s="1001"/>
      <c r="I6" s="1001"/>
      <c r="J6" s="1003"/>
    </row>
    <row r="7" spans="1:13" ht="112.5" x14ac:dyDescent="0.25">
      <c r="A7" s="606" t="s">
        <v>1</v>
      </c>
      <c r="B7" s="607" t="s">
        <v>2</v>
      </c>
      <c r="C7" s="607" t="s">
        <v>3</v>
      </c>
      <c r="D7" s="608" t="s">
        <v>706</v>
      </c>
      <c r="E7" s="609" t="s">
        <v>1256</v>
      </c>
      <c r="F7" s="609" t="s">
        <v>4</v>
      </c>
      <c r="G7" s="607" t="s">
        <v>5</v>
      </c>
      <c r="H7" s="607" t="s">
        <v>1257</v>
      </c>
      <c r="I7" s="607" t="s">
        <v>6</v>
      </c>
      <c r="J7" s="607" t="s">
        <v>7</v>
      </c>
    </row>
    <row r="8" spans="1:13" x14ac:dyDescent="0.25">
      <c r="A8" s="1004">
        <v>1</v>
      </c>
      <c r="B8" s="1004">
        <v>2</v>
      </c>
      <c r="C8" s="1004">
        <v>3</v>
      </c>
      <c r="D8" s="1004">
        <v>4</v>
      </c>
      <c r="E8" s="1004">
        <v>5</v>
      </c>
      <c r="F8" s="1004">
        <v>6</v>
      </c>
      <c r="G8" s="1004">
        <v>7</v>
      </c>
      <c r="H8" s="1004">
        <v>8</v>
      </c>
      <c r="I8" s="1004">
        <v>9</v>
      </c>
      <c r="J8" s="1004">
        <v>10</v>
      </c>
    </row>
    <row r="9" spans="1:13" s="21" customFormat="1" x14ac:dyDescent="0.25">
      <c r="A9" s="2796" t="s">
        <v>77</v>
      </c>
      <c r="B9" s="2796"/>
      <c r="C9" s="2796"/>
      <c r="D9" s="2796"/>
      <c r="E9" s="2796"/>
      <c r="F9" s="2796"/>
      <c r="G9" s="2796"/>
      <c r="H9" s="2796"/>
      <c r="I9" s="2796"/>
      <c r="J9" s="2796"/>
    </row>
    <row r="10" spans="1:13" s="22" customFormat="1" ht="24" customHeight="1" x14ac:dyDescent="0.25">
      <c r="A10" s="2797" t="s">
        <v>10</v>
      </c>
      <c r="B10" s="2800" t="s">
        <v>1056</v>
      </c>
      <c r="C10" s="1005" t="s">
        <v>18</v>
      </c>
      <c r="D10" s="1006">
        <f>D11+D12+D13</f>
        <v>408741.74999999994</v>
      </c>
      <c r="E10" s="1006">
        <f>E11+E12+E13</f>
        <v>396978.21000000008</v>
      </c>
      <c r="F10" s="345">
        <f>E10/D10*100</f>
        <v>97.122011636932157</v>
      </c>
      <c r="G10" s="2803"/>
      <c r="H10" s="1006">
        <f>H11+H12+H13</f>
        <v>396978.21000000008</v>
      </c>
      <c r="I10" s="345">
        <f>H10/D10*100</f>
        <v>97.122011636932157</v>
      </c>
      <c r="J10" s="2769"/>
      <c r="K10" s="117"/>
    </row>
    <row r="11" spans="1:13" s="22" customFormat="1" ht="73.5" customHeight="1" x14ac:dyDescent="0.25">
      <c r="A11" s="2798"/>
      <c r="B11" s="2801"/>
      <c r="C11" s="1005" t="s">
        <v>19</v>
      </c>
      <c r="D11" s="1006">
        <f>D15+D18+D53+D56+D59+D63</f>
        <v>23159.510000000002</v>
      </c>
      <c r="E11" s="1006">
        <f>E15+E18+E53+E56+E59+E63</f>
        <v>21726.890000000003</v>
      </c>
      <c r="F11" s="345">
        <f t="shared" ref="F11:F13" si="0">E11/D11*100</f>
        <v>93.814117828917801</v>
      </c>
      <c r="G11" s="2804"/>
      <c r="H11" s="1006">
        <f>H15+H19+H53+H56+H59+H63</f>
        <v>21726.890000000003</v>
      </c>
      <c r="I11" s="345">
        <f t="shared" ref="I11:I13" si="1">H11/D11*100</f>
        <v>93.814117828917801</v>
      </c>
      <c r="J11" s="2770"/>
      <c r="K11" s="117"/>
      <c r="M11" s="1185"/>
    </row>
    <row r="12" spans="1:13" s="22" customFormat="1" ht="91.5" customHeight="1" x14ac:dyDescent="0.25">
      <c r="A12" s="2798"/>
      <c r="B12" s="2801"/>
      <c r="C12" s="1005" t="s">
        <v>23</v>
      </c>
      <c r="D12" s="1006">
        <f>D16+D20+D28+D30+D32+D34+D35+D51+D54+D57+D60+D64</f>
        <v>380057.49999999994</v>
      </c>
      <c r="E12" s="1006">
        <f>E16+E20+E28+E30+E32+E34+E35+E51+E54+E57+E60+E64</f>
        <v>369760.71000000008</v>
      </c>
      <c r="F12" s="345">
        <f t="shared" si="0"/>
        <v>97.290728376627257</v>
      </c>
      <c r="G12" s="2804"/>
      <c r="H12" s="1006">
        <f>H16+H20+H28+H30+H32+H34+H35+H51+H54+H57+H60+H64</f>
        <v>369760.71000000008</v>
      </c>
      <c r="I12" s="345">
        <f t="shared" si="1"/>
        <v>97.290728376627257</v>
      </c>
      <c r="J12" s="2770"/>
      <c r="K12" s="177"/>
      <c r="L12" s="169"/>
      <c r="M12" s="228"/>
    </row>
    <row r="13" spans="1:13" s="22" customFormat="1" ht="90.75" customHeight="1" x14ac:dyDescent="0.25">
      <c r="A13" s="2799"/>
      <c r="B13" s="2802"/>
      <c r="C13" s="1005" t="s">
        <v>1057</v>
      </c>
      <c r="D13" s="1006">
        <f>D61</f>
        <v>5524.74</v>
      </c>
      <c r="E13" s="1006">
        <f>E61</f>
        <v>5490.61</v>
      </c>
      <c r="F13" s="345">
        <f t="shared" si="0"/>
        <v>99.382233372068185</v>
      </c>
      <c r="G13" s="2805"/>
      <c r="H13" s="1006">
        <f>H61</f>
        <v>5490.61</v>
      </c>
      <c r="I13" s="345">
        <f t="shared" si="1"/>
        <v>99.382233372068185</v>
      </c>
      <c r="J13" s="2771"/>
      <c r="K13" s="117"/>
      <c r="M13" s="228"/>
    </row>
    <row r="14" spans="1:13" s="22" customFormat="1" ht="27.75" customHeight="1" x14ac:dyDescent="0.25">
      <c r="A14" s="2822" t="s">
        <v>12</v>
      </c>
      <c r="B14" s="2825" t="s">
        <v>1220</v>
      </c>
      <c r="C14" s="1007" t="s">
        <v>18</v>
      </c>
      <c r="D14" s="1008">
        <f>D15+D16</f>
        <v>2078.86</v>
      </c>
      <c r="E14" s="1008">
        <f>E15+E16</f>
        <v>2078.86</v>
      </c>
      <c r="F14" s="354">
        <f>E14/D14*100</f>
        <v>100</v>
      </c>
      <c r="G14" s="2760" t="s">
        <v>1579</v>
      </c>
      <c r="H14" s="1008">
        <f>H15+H16</f>
        <v>2078.86</v>
      </c>
      <c r="I14" s="354">
        <f>H14/D14*100</f>
        <v>100</v>
      </c>
      <c r="J14" s="2760"/>
      <c r="K14" s="117"/>
      <c r="M14" s="2820"/>
    </row>
    <row r="15" spans="1:13" s="22" customFormat="1" ht="74.25" customHeight="1" x14ac:dyDescent="0.25">
      <c r="A15" s="2823"/>
      <c r="B15" s="2826"/>
      <c r="C15" s="1007" t="s">
        <v>19</v>
      </c>
      <c r="D15" s="1008">
        <v>1363.73</v>
      </c>
      <c r="E15" s="1008">
        <v>1363.73</v>
      </c>
      <c r="F15" s="354">
        <f t="shared" ref="F15:F16" si="2">E15/D15*100</f>
        <v>100</v>
      </c>
      <c r="G15" s="2761"/>
      <c r="H15" s="1008">
        <v>1363.73</v>
      </c>
      <c r="I15" s="354">
        <f t="shared" ref="I15:I16" si="3">H15/D15*100</f>
        <v>100</v>
      </c>
      <c r="J15" s="2761"/>
      <c r="K15" s="117"/>
      <c r="M15" s="2820"/>
    </row>
    <row r="16" spans="1:13" s="22" customFormat="1" ht="97.5" customHeight="1" x14ac:dyDescent="0.25">
      <c r="A16" s="2824"/>
      <c r="B16" s="2827"/>
      <c r="C16" s="1007" t="s">
        <v>23</v>
      </c>
      <c r="D16" s="1008">
        <v>715.13</v>
      </c>
      <c r="E16" s="1008">
        <v>715.13</v>
      </c>
      <c r="F16" s="354">
        <f t="shared" si="2"/>
        <v>100</v>
      </c>
      <c r="G16" s="2762"/>
      <c r="H16" s="1008">
        <v>715.13</v>
      </c>
      <c r="I16" s="354">
        <f t="shared" si="3"/>
        <v>100</v>
      </c>
      <c r="J16" s="2762"/>
      <c r="K16" s="117"/>
      <c r="M16" s="1186"/>
    </row>
    <row r="17" spans="1:14" s="23" customFormat="1" ht="75.75" customHeight="1" x14ac:dyDescent="0.25">
      <c r="A17" s="1588" t="s">
        <v>13</v>
      </c>
      <c r="B17" s="689" t="s">
        <v>1058</v>
      </c>
      <c r="C17" s="1009" t="s">
        <v>18</v>
      </c>
      <c r="D17" s="1587">
        <f>D18+D20</f>
        <v>14623.82</v>
      </c>
      <c r="E17" s="1587">
        <f>E18+E20</f>
        <v>10830.45</v>
      </c>
      <c r="F17" s="1574">
        <f>E17/D17*100</f>
        <v>74.060334440659148</v>
      </c>
      <c r="G17" s="480" t="s">
        <v>1580</v>
      </c>
      <c r="H17" s="1573">
        <f>H19+H20</f>
        <v>10830.45</v>
      </c>
      <c r="I17" s="1574">
        <f>H17/D17*100</f>
        <v>74.060334440659148</v>
      </c>
      <c r="J17" s="1037"/>
      <c r="K17" s="2778"/>
      <c r="M17" s="2820"/>
    </row>
    <row r="18" spans="1:14" s="23" customFormat="1" ht="13.5" hidden="1" customHeight="1" x14ac:dyDescent="0.25">
      <c r="A18" s="1590"/>
      <c r="B18" s="689"/>
      <c r="C18" s="2828" t="s">
        <v>19</v>
      </c>
      <c r="D18" s="2829">
        <f>D22</f>
        <v>3299.23</v>
      </c>
      <c r="E18" s="2829">
        <f>E22</f>
        <v>2790.42</v>
      </c>
      <c r="F18" s="1574"/>
      <c r="G18" s="1586"/>
      <c r="H18" s="1573"/>
      <c r="I18" s="1574"/>
      <c r="J18" s="1037"/>
      <c r="K18" s="2778"/>
      <c r="M18" s="2820"/>
    </row>
    <row r="19" spans="1:14" s="23" customFormat="1" ht="77.25" customHeight="1" x14ac:dyDescent="0.25">
      <c r="A19" s="2783"/>
      <c r="B19" s="2069" t="s">
        <v>2284</v>
      </c>
      <c r="C19" s="2828"/>
      <c r="D19" s="2829"/>
      <c r="E19" s="2829"/>
      <c r="F19" s="1574">
        <f>E18/D18*100</f>
        <v>84.577916665403748</v>
      </c>
      <c r="G19" s="2821"/>
      <c r="H19" s="1573">
        <f>H22</f>
        <v>2790.42</v>
      </c>
      <c r="I19" s="1574">
        <f>H19/D18*100</f>
        <v>84.577916665403748</v>
      </c>
      <c r="J19" s="2791"/>
      <c r="K19" s="224"/>
      <c r="M19" s="1186"/>
    </row>
    <row r="20" spans="1:14" s="23" customFormat="1" ht="99" customHeight="1" x14ac:dyDescent="0.25">
      <c r="A20" s="2783"/>
      <c r="B20" s="2069"/>
      <c r="C20" s="1586" t="s">
        <v>23</v>
      </c>
      <c r="D20" s="1587">
        <f>D23+D27</f>
        <v>11324.59</v>
      </c>
      <c r="E20" s="1587">
        <f>E23+E27</f>
        <v>8040.03</v>
      </c>
      <c r="F20" s="1574">
        <f>E20/D20*100</f>
        <v>70.996212666418828</v>
      </c>
      <c r="G20" s="2821"/>
      <c r="H20" s="1573">
        <f>H23+H27</f>
        <v>8040.03</v>
      </c>
      <c r="I20" s="1574">
        <f>H20/D20*100</f>
        <v>70.996212666418828</v>
      </c>
      <c r="J20" s="2791"/>
      <c r="K20" s="224"/>
      <c r="M20" s="1186"/>
    </row>
    <row r="21" spans="1:14" s="23" customFormat="1" ht="19.5" customHeight="1" x14ac:dyDescent="0.25">
      <c r="A21" s="2779" t="s">
        <v>40</v>
      </c>
      <c r="B21" s="2059" t="s">
        <v>1581</v>
      </c>
      <c r="C21" s="1012" t="s">
        <v>18</v>
      </c>
      <c r="D21" s="1010">
        <f>D22+D23</f>
        <v>5029.32</v>
      </c>
      <c r="E21" s="1010">
        <f>E22+E23</f>
        <v>4253.7</v>
      </c>
      <c r="F21" s="623">
        <f>E21/D21*100</f>
        <v>84.578034406241798</v>
      </c>
      <c r="G21" s="2830" t="s">
        <v>1582</v>
      </c>
      <c r="H21" s="1011">
        <f>H22+H23</f>
        <v>4253.7</v>
      </c>
      <c r="I21" s="623">
        <f>H21/D21*100</f>
        <v>84.578034406241798</v>
      </c>
      <c r="J21" s="2806"/>
      <c r="K21" s="224"/>
      <c r="M21" s="1186"/>
    </row>
    <row r="22" spans="1:14" s="23" customFormat="1" ht="72" customHeight="1" x14ac:dyDescent="0.25">
      <c r="A22" s="2780"/>
      <c r="B22" s="2060"/>
      <c r="C22" s="1012" t="s">
        <v>19</v>
      </c>
      <c r="D22" s="1010">
        <f>D25</f>
        <v>3299.23</v>
      </c>
      <c r="E22" s="1010">
        <f>E25</f>
        <v>2790.42</v>
      </c>
      <c r="F22" s="623">
        <f t="shared" ref="F22:F23" si="4">E22/D22*100</f>
        <v>84.577916665403748</v>
      </c>
      <c r="G22" s="2831"/>
      <c r="H22" s="623">
        <f>H25</f>
        <v>2790.42</v>
      </c>
      <c r="I22" s="623">
        <f t="shared" ref="I22:I23" si="5">H22/D22*100</f>
        <v>84.577916665403748</v>
      </c>
      <c r="J22" s="2815"/>
      <c r="K22" s="224"/>
      <c r="M22" s="1186"/>
    </row>
    <row r="23" spans="1:14" s="23" customFormat="1" ht="93" customHeight="1" x14ac:dyDescent="0.25">
      <c r="A23" s="2781"/>
      <c r="B23" s="2061"/>
      <c r="C23" s="1012" t="s">
        <v>23</v>
      </c>
      <c r="D23" s="1010">
        <f>D26</f>
        <v>1730.09</v>
      </c>
      <c r="E23" s="1010">
        <f>E26</f>
        <v>1463.28</v>
      </c>
      <c r="F23" s="623">
        <f t="shared" si="4"/>
        <v>84.578258934506295</v>
      </c>
      <c r="G23" s="2832"/>
      <c r="H23" s="1011">
        <f>H26</f>
        <v>1463.28</v>
      </c>
      <c r="I23" s="623">
        <f t="shared" si="5"/>
        <v>84.578258934506295</v>
      </c>
      <c r="J23" s="2807"/>
      <c r="K23" s="224"/>
    </row>
    <row r="24" spans="1:14" s="23" customFormat="1" ht="37.5" customHeight="1" x14ac:dyDescent="0.25">
      <c r="A24" s="2779" t="s">
        <v>1583</v>
      </c>
      <c r="B24" s="2059" t="s">
        <v>1584</v>
      </c>
      <c r="C24" s="1012" t="s">
        <v>18</v>
      </c>
      <c r="D24" s="1010">
        <f>D25+D26</f>
        <v>5029.32</v>
      </c>
      <c r="E24" s="1010">
        <f>E25+E26</f>
        <v>4253.7</v>
      </c>
      <c r="F24" s="623">
        <f t="shared" ref="F24:F26" si="6">E23/D23*100</f>
        <v>84.578258934506295</v>
      </c>
      <c r="G24" s="2782" t="s">
        <v>1585</v>
      </c>
      <c r="H24" s="1011">
        <f>H25+H26</f>
        <v>4253.7</v>
      </c>
      <c r="I24" s="623">
        <f>H24/D24*100</f>
        <v>84.578034406241798</v>
      </c>
      <c r="J24" s="2729" t="s">
        <v>2268</v>
      </c>
      <c r="K24" s="228"/>
    </row>
    <row r="25" spans="1:14" s="23" customFormat="1" ht="72" customHeight="1" x14ac:dyDescent="0.25">
      <c r="A25" s="2780"/>
      <c r="B25" s="2060"/>
      <c r="C25" s="1012" t="s">
        <v>19</v>
      </c>
      <c r="D25" s="1010">
        <v>3299.23</v>
      </c>
      <c r="E25" s="1010">
        <v>2790.42</v>
      </c>
      <c r="F25" s="623">
        <f t="shared" si="6"/>
        <v>84.578034406241798</v>
      </c>
      <c r="G25" s="2782"/>
      <c r="H25" s="1011">
        <v>2790.42</v>
      </c>
      <c r="I25" s="623">
        <f t="shared" ref="I25:I90" si="7">H25/D25*100</f>
        <v>84.577916665403748</v>
      </c>
      <c r="J25" s="2816"/>
      <c r="K25" s="228"/>
    </row>
    <row r="26" spans="1:14" s="23" customFormat="1" ht="90.75" customHeight="1" x14ac:dyDescent="0.25">
      <c r="A26" s="2781"/>
      <c r="B26" s="2061"/>
      <c r="C26" s="1012" t="s">
        <v>23</v>
      </c>
      <c r="D26" s="1010">
        <v>1730.09</v>
      </c>
      <c r="E26" s="1010">
        <v>1463.28</v>
      </c>
      <c r="F26" s="623">
        <f t="shared" si="6"/>
        <v>84.577916665403748</v>
      </c>
      <c r="G26" s="2782"/>
      <c r="H26" s="1011">
        <v>1463.28</v>
      </c>
      <c r="I26" s="623">
        <f t="shared" si="7"/>
        <v>84.578258934506295</v>
      </c>
      <c r="J26" s="2730"/>
      <c r="K26" s="228"/>
    </row>
    <row r="27" spans="1:14" s="23" customFormat="1" ht="93.75" customHeight="1" x14ac:dyDescent="0.25">
      <c r="A27" s="1013" t="s">
        <v>42</v>
      </c>
      <c r="B27" s="630" t="s">
        <v>1586</v>
      </c>
      <c r="C27" s="1012" t="s">
        <v>23</v>
      </c>
      <c r="D27" s="1010">
        <v>9594.5</v>
      </c>
      <c r="E27" s="1010">
        <v>6576.75</v>
      </c>
      <c r="F27" s="623">
        <f t="shared" ref="F27:F32" si="8">E27/D27*100</f>
        <v>68.547084267027984</v>
      </c>
      <c r="G27" s="480" t="s">
        <v>1587</v>
      </c>
      <c r="H27" s="1011">
        <v>6576.75</v>
      </c>
      <c r="I27" s="623">
        <f>H27/D27*100</f>
        <v>68.547084267027984</v>
      </c>
      <c r="J27" s="1014" t="s">
        <v>2267</v>
      </c>
      <c r="K27" s="228"/>
    </row>
    <row r="28" spans="1:14" s="23" customFormat="1" ht="97.5" customHeight="1" x14ac:dyDescent="0.25">
      <c r="A28" s="1760" t="s">
        <v>51</v>
      </c>
      <c r="B28" s="1761" t="s">
        <v>1059</v>
      </c>
      <c r="C28" s="1016" t="s">
        <v>23</v>
      </c>
      <c r="D28" s="1017">
        <v>390.73</v>
      </c>
      <c r="E28" s="1017">
        <v>390.73</v>
      </c>
      <c r="F28" s="1763">
        <f t="shared" si="8"/>
        <v>100</v>
      </c>
      <c r="G28" s="1764" t="s">
        <v>2281</v>
      </c>
      <c r="H28" s="1018">
        <v>390.73</v>
      </c>
      <c r="I28" s="1763">
        <f t="shared" si="7"/>
        <v>100</v>
      </c>
      <c r="J28" s="1762"/>
      <c r="K28" s="224"/>
      <c r="N28" s="23" t="s">
        <v>1060</v>
      </c>
    </row>
    <row r="29" spans="1:14" s="23" customFormat="1" ht="19.5" customHeight="1" x14ac:dyDescent="0.25">
      <c r="A29" s="2698" t="s">
        <v>98</v>
      </c>
      <c r="B29" s="2590" t="s">
        <v>1061</v>
      </c>
      <c r="C29" s="1015" t="s">
        <v>18</v>
      </c>
      <c r="D29" s="1018">
        <f>D30</f>
        <v>4535.63</v>
      </c>
      <c r="E29" s="1018">
        <f>E30</f>
        <v>4191.8599999999997</v>
      </c>
      <c r="F29" s="354">
        <f t="shared" si="8"/>
        <v>92.420678053544918</v>
      </c>
      <c r="G29" s="2793" t="s">
        <v>2644</v>
      </c>
      <c r="H29" s="1018">
        <f>H30</f>
        <v>4191.8599999999997</v>
      </c>
      <c r="I29" s="354">
        <f t="shared" si="7"/>
        <v>92.420678053544918</v>
      </c>
      <c r="J29" s="2760" t="s">
        <v>2266</v>
      </c>
      <c r="K29" s="224"/>
    </row>
    <row r="30" spans="1:14" s="23" customFormat="1" ht="127.5" customHeight="1" x14ac:dyDescent="0.25">
      <c r="A30" s="2699"/>
      <c r="B30" s="2792"/>
      <c r="C30" s="1020" t="s">
        <v>23</v>
      </c>
      <c r="D30" s="1021">
        <v>4535.63</v>
      </c>
      <c r="E30" s="1021">
        <v>4191.8599999999997</v>
      </c>
      <c r="F30" s="1184">
        <f t="shared" si="8"/>
        <v>92.420678053544918</v>
      </c>
      <c r="G30" s="2794"/>
      <c r="H30" s="1021">
        <v>4191.8599999999997</v>
      </c>
      <c r="I30" s="1022">
        <f t="shared" si="7"/>
        <v>92.420678053544918</v>
      </c>
      <c r="J30" s="2761"/>
      <c r="K30" s="224"/>
    </row>
    <row r="31" spans="1:14" s="23" customFormat="1" ht="23.25" customHeight="1" x14ac:dyDescent="0.25">
      <c r="A31" s="2698" t="s">
        <v>99</v>
      </c>
      <c r="B31" s="2232" t="s">
        <v>1062</v>
      </c>
      <c r="C31" s="1015" t="s">
        <v>18</v>
      </c>
      <c r="D31" s="1018">
        <f>D32</f>
        <v>15489.92</v>
      </c>
      <c r="E31" s="1018">
        <f>E32</f>
        <v>15331.78</v>
      </c>
      <c r="F31" s="354">
        <f t="shared" si="8"/>
        <v>98.979078006858657</v>
      </c>
      <c r="G31" s="2784" t="s">
        <v>2639</v>
      </c>
      <c r="H31" s="1018">
        <f>H32</f>
        <v>15331.78</v>
      </c>
      <c r="I31" s="354">
        <f t="shared" si="7"/>
        <v>98.979078006858657</v>
      </c>
      <c r="J31" s="2784"/>
      <c r="K31" s="224"/>
    </row>
    <row r="32" spans="1:14" s="23" customFormat="1" ht="214.5" customHeight="1" x14ac:dyDescent="0.25">
      <c r="A32" s="2700"/>
      <c r="B32" s="2234"/>
      <c r="C32" s="1015" t="s">
        <v>23</v>
      </c>
      <c r="D32" s="1018">
        <v>15489.92</v>
      </c>
      <c r="E32" s="1018">
        <v>15331.78</v>
      </c>
      <c r="F32" s="354">
        <f t="shared" si="8"/>
        <v>98.979078006858657</v>
      </c>
      <c r="G32" s="2785"/>
      <c r="H32" s="1018">
        <v>15331.78</v>
      </c>
      <c r="I32" s="354">
        <f t="shared" si="7"/>
        <v>98.979078006858657</v>
      </c>
      <c r="J32" s="2786"/>
      <c r="K32" s="224"/>
    </row>
    <row r="33" spans="1:14" s="23" customFormat="1" ht="24.75" customHeight="1" x14ac:dyDescent="0.25">
      <c r="A33" s="2724" t="s">
        <v>100</v>
      </c>
      <c r="B33" s="2787" t="s">
        <v>1063</v>
      </c>
      <c r="C33" s="1015" t="s">
        <v>18</v>
      </c>
      <c r="D33" s="1008">
        <f>D34</f>
        <v>65732.73</v>
      </c>
      <c r="E33" s="1008">
        <f>E34</f>
        <v>65067.83</v>
      </c>
      <c r="F33" s="354">
        <f t="shared" ref="F33:F93" si="9">E33/D33*100</f>
        <v>98.98847955957406</v>
      </c>
      <c r="G33" s="2788" t="s">
        <v>2631</v>
      </c>
      <c r="H33" s="1023">
        <f>H34</f>
        <v>65067.83</v>
      </c>
      <c r="I33" s="623">
        <f t="shared" si="7"/>
        <v>98.98847955957406</v>
      </c>
      <c r="J33" s="2789"/>
      <c r="K33" s="2778"/>
    </row>
    <row r="34" spans="1:14" s="23" customFormat="1" ht="126.75" customHeight="1" x14ac:dyDescent="0.25">
      <c r="A34" s="2724"/>
      <c r="B34" s="2787"/>
      <c r="C34" s="716" t="s">
        <v>23</v>
      </c>
      <c r="D34" s="1008">
        <v>65732.73</v>
      </c>
      <c r="E34" s="1008">
        <v>65067.83</v>
      </c>
      <c r="F34" s="354">
        <f t="shared" si="9"/>
        <v>98.98847955957406</v>
      </c>
      <c r="G34" s="2788"/>
      <c r="H34" s="1023">
        <v>65067.83</v>
      </c>
      <c r="I34" s="623">
        <f t="shared" si="7"/>
        <v>98.98847955957406</v>
      </c>
      <c r="J34" s="2790"/>
      <c r="K34" s="2778"/>
    </row>
    <row r="35" spans="1:14" s="23" customFormat="1" ht="99" customHeight="1" x14ac:dyDescent="0.25">
      <c r="A35" s="1581" t="s">
        <v>1069</v>
      </c>
      <c r="B35" s="1584" t="s">
        <v>1064</v>
      </c>
      <c r="C35" s="1582" t="s">
        <v>23</v>
      </c>
      <c r="D35" s="1008">
        <f>D37+D40+D42+D45+D49+D50</f>
        <v>168886.32</v>
      </c>
      <c r="E35" s="1008">
        <f>E37+E40+E42+E45+E49+E50</f>
        <v>166007.04000000001</v>
      </c>
      <c r="F35" s="354">
        <f t="shared" si="9"/>
        <v>98.29513722603464</v>
      </c>
      <c r="G35" s="1583" t="s">
        <v>2759</v>
      </c>
      <c r="H35" s="1008">
        <f>H37+H40+H42+H45+H49+H50</f>
        <v>166007.04000000001</v>
      </c>
      <c r="I35" s="354">
        <f t="shared" si="7"/>
        <v>98.29513722603464</v>
      </c>
      <c r="J35" s="1583"/>
      <c r="K35" s="2778"/>
      <c r="N35" s="178"/>
    </row>
    <row r="36" spans="1:14" s="23" customFormat="1" ht="121.5" customHeight="1" x14ac:dyDescent="0.25">
      <c r="A36" s="1029" t="s">
        <v>1221</v>
      </c>
      <c r="B36" s="1584" t="s">
        <v>1065</v>
      </c>
      <c r="C36" s="1584" t="s">
        <v>18</v>
      </c>
      <c r="D36" s="1008">
        <f>D37</f>
        <v>21482.41</v>
      </c>
      <c r="E36" s="1008">
        <f>E37</f>
        <v>20131.54</v>
      </c>
      <c r="F36" s="354">
        <f t="shared" si="9"/>
        <v>93.711739046038133</v>
      </c>
      <c r="G36" s="1579" t="s">
        <v>2285</v>
      </c>
      <c r="H36" s="1008">
        <f>H37</f>
        <v>20131.54</v>
      </c>
      <c r="I36" s="354">
        <f t="shared" si="7"/>
        <v>93.711739046038133</v>
      </c>
      <c r="J36" s="1037" t="s">
        <v>2269</v>
      </c>
      <c r="K36" s="228"/>
    </row>
    <row r="37" spans="1:14" s="23" customFormat="1" ht="134.25" customHeight="1" x14ac:dyDescent="0.25">
      <c r="A37" s="2698"/>
      <c r="B37" s="2232" t="s">
        <v>2286</v>
      </c>
      <c r="C37" s="2233" t="s">
        <v>23</v>
      </c>
      <c r="D37" s="2808">
        <v>21482.41</v>
      </c>
      <c r="E37" s="2808">
        <v>20131.54</v>
      </c>
      <c r="F37" s="2258">
        <f>E37/D37*100</f>
        <v>93.711739046038133</v>
      </c>
      <c r="G37" s="2729" t="s">
        <v>2640</v>
      </c>
      <c r="H37" s="2808">
        <v>20131.54</v>
      </c>
      <c r="I37" s="2258">
        <f>H37/D37*100</f>
        <v>93.711739046038133</v>
      </c>
      <c r="J37" s="2806"/>
      <c r="K37" s="228"/>
    </row>
    <row r="38" spans="1:14" s="23" customFormat="1" ht="324.75" customHeight="1" x14ac:dyDescent="0.25">
      <c r="A38" s="2700"/>
      <c r="B38" s="2234"/>
      <c r="C38" s="2234"/>
      <c r="D38" s="2809"/>
      <c r="E38" s="2809"/>
      <c r="F38" s="2259"/>
      <c r="G38" s="2730"/>
      <c r="H38" s="2809"/>
      <c r="I38" s="2259"/>
      <c r="J38" s="2807"/>
      <c r="K38" s="224"/>
    </row>
    <row r="39" spans="1:14" s="23" customFormat="1" ht="42.75" customHeight="1" x14ac:dyDescent="0.25">
      <c r="A39" s="2833" t="s">
        <v>1222</v>
      </c>
      <c r="B39" s="2059" t="s">
        <v>2282</v>
      </c>
      <c r="C39" s="689" t="s">
        <v>18</v>
      </c>
      <c r="D39" s="1023">
        <f>D40</f>
        <v>2189.46</v>
      </c>
      <c r="E39" s="1023">
        <f>E40</f>
        <v>2189.3200000000002</v>
      </c>
      <c r="F39" s="623">
        <f t="shared" si="9"/>
        <v>99.993605729266591</v>
      </c>
      <c r="G39" s="2784" t="s">
        <v>2276</v>
      </c>
      <c r="H39" s="1023">
        <f>H40</f>
        <v>2189.3200000000002</v>
      </c>
      <c r="I39" s="623">
        <f t="shared" si="7"/>
        <v>99.993605729266591</v>
      </c>
      <c r="J39" s="1024"/>
      <c r="K39" s="224"/>
    </row>
    <row r="40" spans="1:14" s="23" customFormat="1" ht="94.5" customHeight="1" x14ac:dyDescent="0.25">
      <c r="A40" s="2834"/>
      <c r="B40" s="2061"/>
      <c r="C40" s="1025" t="s">
        <v>23</v>
      </c>
      <c r="D40" s="1026">
        <v>2189.46</v>
      </c>
      <c r="E40" s="1026">
        <v>2189.3200000000002</v>
      </c>
      <c r="F40" s="1027">
        <f t="shared" si="9"/>
        <v>99.993605729266591</v>
      </c>
      <c r="G40" s="2785"/>
      <c r="H40" s="1026">
        <v>2189.3200000000002</v>
      </c>
      <c r="I40" s="1027">
        <f t="shared" si="7"/>
        <v>99.993605729266591</v>
      </c>
      <c r="J40" s="1028"/>
      <c r="K40" s="224"/>
    </row>
    <row r="41" spans="1:14" s="23" customFormat="1" ht="168.75" customHeight="1" x14ac:dyDescent="0.25">
      <c r="A41" s="1029" t="s">
        <v>1223</v>
      </c>
      <c r="B41" s="1584" t="s">
        <v>80</v>
      </c>
      <c r="C41" s="1584" t="s">
        <v>18</v>
      </c>
      <c r="D41" s="1008">
        <f>D42</f>
        <v>83146.77</v>
      </c>
      <c r="E41" s="1008">
        <f>E42</f>
        <v>82538.69</v>
      </c>
      <c r="F41" s="354">
        <f t="shared" si="9"/>
        <v>99.268666720306754</v>
      </c>
      <c r="G41" s="1043" t="s">
        <v>2632</v>
      </c>
      <c r="H41" s="1008">
        <f>H42</f>
        <v>82538.69</v>
      </c>
      <c r="I41" s="354">
        <f t="shared" si="7"/>
        <v>99.268666720306754</v>
      </c>
      <c r="J41" s="1030"/>
      <c r="K41" s="224"/>
    </row>
    <row r="42" spans="1:14" s="23" customFormat="1" ht="95.25" customHeight="1" x14ac:dyDescent="0.25">
      <c r="A42" s="2724"/>
      <c r="B42" s="2731" t="s">
        <v>2283</v>
      </c>
      <c r="C42" s="2731" t="s">
        <v>23</v>
      </c>
      <c r="D42" s="2734">
        <v>83146.77</v>
      </c>
      <c r="E42" s="2734">
        <v>82538.69</v>
      </c>
      <c r="F42" s="2735">
        <f t="shared" si="9"/>
        <v>99.268666720306754</v>
      </c>
      <c r="G42" s="2701" t="s">
        <v>2287</v>
      </c>
      <c r="H42" s="2734">
        <v>82538.69</v>
      </c>
      <c r="I42" s="2735">
        <f t="shared" si="7"/>
        <v>99.268666720306754</v>
      </c>
      <c r="J42" s="2732"/>
      <c r="K42" s="224"/>
    </row>
    <row r="43" spans="1:14" s="23" customFormat="1" ht="96.75" customHeight="1" x14ac:dyDescent="0.25">
      <c r="A43" s="2724"/>
      <c r="B43" s="2731"/>
      <c r="C43" s="2731"/>
      <c r="D43" s="2734"/>
      <c r="E43" s="2734"/>
      <c r="F43" s="2735"/>
      <c r="G43" s="2703"/>
      <c r="H43" s="2734"/>
      <c r="I43" s="2735"/>
      <c r="J43" s="2732"/>
      <c r="K43" s="1572"/>
    </row>
    <row r="44" spans="1:14" s="23" customFormat="1" ht="306" customHeight="1" x14ac:dyDescent="0.25">
      <c r="A44" s="2698" t="s">
        <v>1224</v>
      </c>
      <c r="B44" s="2232" t="s">
        <v>1066</v>
      </c>
      <c r="C44" s="1584" t="s">
        <v>18</v>
      </c>
      <c r="D44" s="1008">
        <f>D45</f>
        <v>61697.68</v>
      </c>
      <c r="E44" s="1008">
        <f>E45</f>
        <v>60777.49</v>
      </c>
      <c r="F44" s="354">
        <f t="shared" si="9"/>
        <v>98.5085500783822</v>
      </c>
      <c r="G44" s="2701" t="s">
        <v>2772</v>
      </c>
      <c r="H44" s="1008">
        <f>H45</f>
        <v>60777.49</v>
      </c>
      <c r="I44" s="354">
        <f t="shared" si="7"/>
        <v>98.5085500783822</v>
      </c>
      <c r="J44" s="2772"/>
      <c r="K44" s="224"/>
    </row>
    <row r="45" spans="1:14" s="23" customFormat="1" ht="99.75" customHeight="1" x14ac:dyDescent="0.25">
      <c r="A45" s="2700"/>
      <c r="B45" s="2234"/>
      <c r="C45" s="1582" t="s">
        <v>23</v>
      </c>
      <c r="D45" s="1008">
        <v>61697.68</v>
      </c>
      <c r="E45" s="1008">
        <v>60777.49</v>
      </c>
      <c r="F45" s="354">
        <f>E45/D45*100</f>
        <v>98.5085500783822</v>
      </c>
      <c r="G45" s="2703"/>
      <c r="H45" s="1008">
        <v>60777.49</v>
      </c>
      <c r="I45" s="354">
        <f>H45/D45*100</f>
        <v>98.5085500783822</v>
      </c>
      <c r="J45" s="2774"/>
      <c r="K45" s="224"/>
    </row>
    <row r="46" spans="1:14" s="23" customFormat="1" ht="82.5" customHeight="1" x14ac:dyDescent="0.25">
      <c r="A46" s="2698"/>
      <c r="B46" s="2232" t="s">
        <v>1588</v>
      </c>
      <c r="C46" s="2133"/>
      <c r="D46" s="2835"/>
      <c r="E46" s="2835"/>
      <c r="F46" s="2257"/>
      <c r="G46" s="2701" t="s">
        <v>2773</v>
      </c>
      <c r="H46" s="2835"/>
      <c r="I46" s="2257"/>
      <c r="J46" s="2772"/>
      <c r="K46" s="1810"/>
    </row>
    <row r="47" spans="1:14" s="23" customFormat="1" ht="387" customHeight="1" x14ac:dyDescent="0.25">
      <c r="A47" s="2700"/>
      <c r="B47" s="2234"/>
      <c r="C47" s="2134"/>
      <c r="D47" s="2809"/>
      <c r="E47" s="2809"/>
      <c r="F47" s="2259"/>
      <c r="G47" s="2703"/>
      <c r="H47" s="2809"/>
      <c r="I47" s="2259"/>
      <c r="J47" s="2774"/>
      <c r="K47" s="224"/>
    </row>
    <row r="48" spans="1:14" s="23" customFormat="1" ht="17.25" customHeight="1" x14ac:dyDescent="0.25">
      <c r="A48" s="2724" t="s">
        <v>1225</v>
      </c>
      <c r="B48" s="2731" t="s">
        <v>1067</v>
      </c>
      <c r="C48" s="716" t="s">
        <v>18</v>
      </c>
      <c r="D48" s="1008">
        <f>D49</f>
        <v>0</v>
      </c>
      <c r="E48" s="1008">
        <f>E49</f>
        <v>0</v>
      </c>
      <c r="F48" s="354">
        <v>0</v>
      </c>
      <c r="G48" s="2723"/>
      <c r="H48" s="1008">
        <f>H49</f>
        <v>0</v>
      </c>
      <c r="I48" s="354">
        <v>0</v>
      </c>
      <c r="J48" s="2701" t="s">
        <v>698</v>
      </c>
      <c r="K48" s="224"/>
    </row>
    <row r="49" spans="1:12" s="23" customFormat="1" ht="95.25" customHeight="1" x14ac:dyDescent="0.25">
      <c r="A49" s="2724"/>
      <c r="B49" s="2731"/>
      <c r="C49" s="716" t="s">
        <v>23</v>
      </c>
      <c r="D49" s="1008">
        <v>0</v>
      </c>
      <c r="E49" s="1008">
        <v>0</v>
      </c>
      <c r="F49" s="354">
        <v>0</v>
      </c>
      <c r="G49" s="2723"/>
      <c r="H49" s="1008">
        <v>0</v>
      </c>
      <c r="I49" s="354">
        <v>0</v>
      </c>
      <c r="J49" s="2703"/>
      <c r="K49" s="224"/>
    </row>
    <row r="50" spans="1:12" s="23" customFormat="1" ht="123.75" customHeight="1" x14ac:dyDescent="0.25">
      <c r="A50" s="1029" t="s">
        <v>1226</v>
      </c>
      <c r="B50" s="1015" t="s">
        <v>1068</v>
      </c>
      <c r="C50" s="716" t="s">
        <v>23</v>
      </c>
      <c r="D50" s="1008">
        <v>370</v>
      </c>
      <c r="E50" s="1008">
        <v>370</v>
      </c>
      <c r="F50" s="354">
        <f t="shared" si="9"/>
        <v>100</v>
      </c>
      <c r="G50" s="1019" t="s">
        <v>1589</v>
      </c>
      <c r="H50" s="1008">
        <v>370</v>
      </c>
      <c r="I50" s="354">
        <f>H50/D50*100</f>
        <v>100</v>
      </c>
      <c r="J50" s="1811"/>
      <c r="K50" s="224"/>
    </row>
    <row r="51" spans="1:12" s="23" customFormat="1" ht="91.5" customHeight="1" x14ac:dyDescent="0.25">
      <c r="A51" s="606" t="s">
        <v>1071</v>
      </c>
      <c r="B51" s="1020" t="s">
        <v>1070</v>
      </c>
      <c r="C51" s="1033" t="s">
        <v>23</v>
      </c>
      <c r="D51" s="1034">
        <v>98362.98</v>
      </c>
      <c r="E51" s="1034">
        <v>95910.66</v>
      </c>
      <c r="F51" s="354">
        <f t="shared" si="9"/>
        <v>97.506866912734864</v>
      </c>
      <c r="G51" s="1035" t="s">
        <v>1590</v>
      </c>
      <c r="H51" s="1034">
        <v>95910.66</v>
      </c>
      <c r="I51" s="354">
        <f t="shared" si="7"/>
        <v>97.506866912734864</v>
      </c>
      <c r="J51" s="1812"/>
      <c r="K51" s="2759"/>
      <c r="L51" s="229"/>
    </row>
    <row r="52" spans="1:12" s="23" customFormat="1" ht="29.25" customHeight="1" x14ac:dyDescent="0.25">
      <c r="A52" s="2724" t="s">
        <v>1073</v>
      </c>
      <c r="B52" s="2731" t="s">
        <v>1072</v>
      </c>
      <c r="C52" s="1584" t="s">
        <v>18</v>
      </c>
      <c r="D52" s="1008">
        <f>D53+D54</f>
        <v>7865.6900000000005</v>
      </c>
      <c r="E52" s="1008">
        <f>E53+E54</f>
        <v>6537.3099999999995</v>
      </c>
      <c r="F52" s="354">
        <f t="shared" si="9"/>
        <v>83.111716836030908</v>
      </c>
      <c r="G52" s="2733" t="s">
        <v>2633</v>
      </c>
      <c r="H52" s="1008">
        <f>H53+H54</f>
        <v>6537.3099999999995</v>
      </c>
      <c r="I52" s="354">
        <f t="shared" si="7"/>
        <v>83.111716836030908</v>
      </c>
      <c r="J52" s="2729" t="s">
        <v>2270</v>
      </c>
      <c r="K52" s="2759"/>
      <c r="L52" s="229"/>
    </row>
    <row r="53" spans="1:12" s="23" customFormat="1" ht="103.5" customHeight="1" x14ac:dyDescent="0.25">
      <c r="A53" s="2724"/>
      <c r="B53" s="2731"/>
      <c r="C53" s="1584" t="s">
        <v>19</v>
      </c>
      <c r="D53" s="1008">
        <v>4182.6400000000003</v>
      </c>
      <c r="E53" s="1008">
        <v>3318.75</v>
      </c>
      <c r="F53" s="354">
        <f t="shared" si="9"/>
        <v>79.345819864965662</v>
      </c>
      <c r="G53" s="2733"/>
      <c r="H53" s="1008">
        <v>3318.75</v>
      </c>
      <c r="I53" s="354">
        <f t="shared" si="7"/>
        <v>79.345819864965662</v>
      </c>
      <c r="J53" s="2730"/>
      <c r="K53" s="2759"/>
    </row>
    <row r="54" spans="1:12" s="23" customFormat="1" ht="90.75" customHeight="1" x14ac:dyDescent="0.25">
      <c r="A54" s="1029"/>
      <c r="B54" s="1584" t="s">
        <v>2288</v>
      </c>
      <c r="C54" s="1584" t="s">
        <v>23</v>
      </c>
      <c r="D54" s="1008">
        <v>3683.05</v>
      </c>
      <c r="E54" s="1008">
        <v>3218.56</v>
      </c>
      <c r="F54" s="354">
        <f t="shared" si="9"/>
        <v>87.388441644832398</v>
      </c>
      <c r="G54" s="1586"/>
      <c r="H54" s="1008">
        <v>3218.56</v>
      </c>
      <c r="I54" s="354">
        <f t="shared" si="7"/>
        <v>87.388441644832398</v>
      </c>
      <c r="J54" s="1037"/>
      <c r="K54" s="2759"/>
    </row>
    <row r="55" spans="1:12" s="23" customFormat="1" ht="18" customHeight="1" x14ac:dyDescent="0.25">
      <c r="A55" s="2698" t="s">
        <v>1075</v>
      </c>
      <c r="B55" s="2232" t="s">
        <v>1074</v>
      </c>
      <c r="C55" s="716" t="s">
        <v>18</v>
      </c>
      <c r="D55" s="1008">
        <f>D56+D57</f>
        <v>9962.2000000000007</v>
      </c>
      <c r="E55" s="1008">
        <f>E56+E57</f>
        <v>9912.2000000000007</v>
      </c>
      <c r="F55" s="354">
        <f t="shared" si="9"/>
        <v>99.498102828692453</v>
      </c>
      <c r="G55" s="2775" t="s">
        <v>1860</v>
      </c>
      <c r="H55" s="1008">
        <f>H56+H57</f>
        <v>9912.2000000000007</v>
      </c>
      <c r="I55" s="354">
        <f t="shared" si="7"/>
        <v>99.498102828692453</v>
      </c>
      <c r="J55" s="2772"/>
      <c r="K55" s="2759"/>
    </row>
    <row r="56" spans="1:12" s="23" customFormat="1" ht="75" customHeight="1" x14ac:dyDescent="0.25">
      <c r="A56" s="2699"/>
      <c r="B56" s="2233"/>
      <c r="C56" s="716" t="s">
        <v>19</v>
      </c>
      <c r="D56" s="1008">
        <v>6535.19</v>
      </c>
      <c r="E56" s="1008">
        <v>6502.39</v>
      </c>
      <c r="F56" s="354">
        <f t="shared" si="9"/>
        <v>99.498101814943425</v>
      </c>
      <c r="G56" s="2776"/>
      <c r="H56" s="1008">
        <v>6502.39</v>
      </c>
      <c r="I56" s="354">
        <f t="shared" si="7"/>
        <v>99.498101814943425</v>
      </c>
      <c r="J56" s="2773"/>
      <c r="K56" s="2759"/>
    </row>
    <row r="57" spans="1:12" s="23" customFormat="1" ht="93.75" customHeight="1" x14ac:dyDescent="0.25">
      <c r="A57" s="2700"/>
      <c r="B57" s="2234"/>
      <c r="C57" s="716" t="s">
        <v>23</v>
      </c>
      <c r="D57" s="1008">
        <v>3427.01</v>
      </c>
      <c r="E57" s="1008">
        <v>3409.81</v>
      </c>
      <c r="F57" s="354">
        <f>E57/D57*100</f>
        <v>99.498104761876959</v>
      </c>
      <c r="G57" s="2777"/>
      <c r="H57" s="1008">
        <v>3409.81</v>
      </c>
      <c r="I57" s="354">
        <f>H57/D57*100</f>
        <v>99.498104761876959</v>
      </c>
      <c r="J57" s="2774"/>
      <c r="K57" s="2759"/>
    </row>
    <row r="58" spans="1:12" s="23" customFormat="1" ht="22.5" customHeight="1" x14ac:dyDescent="0.25">
      <c r="A58" s="2724" t="s">
        <v>1227</v>
      </c>
      <c r="B58" s="2731" t="s">
        <v>1076</v>
      </c>
      <c r="C58" s="716" t="s">
        <v>18</v>
      </c>
      <c r="D58" s="1018">
        <f>D59+D60+D61</f>
        <v>13079.67</v>
      </c>
      <c r="E58" s="1018">
        <f>E59+E60+E61</f>
        <v>12986.29</v>
      </c>
      <c r="F58" s="354">
        <f t="shared" si="9"/>
        <v>99.286067614855739</v>
      </c>
      <c r="G58" s="2788" t="s">
        <v>1591</v>
      </c>
      <c r="H58" s="1018">
        <f>H59+H60+H61</f>
        <v>12986.29</v>
      </c>
      <c r="I58" s="354">
        <f>H58/D58*100</f>
        <v>99.286067614855739</v>
      </c>
      <c r="J58" s="2701"/>
      <c r="K58" s="225"/>
    </row>
    <row r="59" spans="1:12" s="23" customFormat="1" ht="71.25" customHeight="1" x14ac:dyDescent="0.25">
      <c r="A59" s="2724"/>
      <c r="B59" s="2731"/>
      <c r="C59" s="716" t="s">
        <v>19</v>
      </c>
      <c r="D59" s="1018">
        <v>3055.52</v>
      </c>
      <c r="E59" s="1018">
        <v>3028.4</v>
      </c>
      <c r="F59" s="354">
        <f t="shared" si="9"/>
        <v>99.112426035502963</v>
      </c>
      <c r="G59" s="2788"/>
      <c r="H59" s="1018">
        <v>3028.4</v>
      </c>
      <c r="I59" s="354">
        <f t="shared" si="7"/>
        <v>99.112426035502963</v>
      </c>
      <c r="J59" s="2702"/>
      <c r="K59" s="225"/>
    </row>
    <row r="60" spans="1:12" s="23" customFormat="1" ht="88.5" customHeight="1" x14ac:dyDescent="0.25">
      <c r="A60" s="2724"/>
      <c r="B60" s="2731"/>
      <c r="C60" s="716" t="s">
        <v>23</v>
      </c>
      <c r="D60" s="1018">
        <v>4499.41</v>
      </c>
      <c r="E60" s="1018">
        <v>4467.28</v>
      </c>
      <c r="F60" s="354">
        <f t="shared" si="9"/>
        <v>99.285906374391303</v>
      </c>
      <c r="G60" s="2788"/>
      <c r="H60" s="1018">
        <v>4467.28</v>
      </c>
      <c r="I60" s="354">
        <f t="shared" si="7"/>
        <v>99.285906374391303</v>
      </c>
      <c r="J60" s="2702"/>
      <c r="K60" s="225"/>
    </row>
    <row r="61" spans="1:12" s="23" customFormat="1" ht="88.5" customHeight="1" x14ac:dyDescent="0.25">
      <c r="A61" s="2724"/>
      <c r="B61" s="2731"/>
      <c r="C61" s="716" t="s">
        <v>1057</v>
      </c>
      <c r="D61" s="1018">
        <v>5524.74</v>
      </c>
      <c r="E61" s="1018">
        <v>5490.61</v>
      </c>
      <c r="F61" s="354">
        <f t="shared" si="9"/>
        <v>99.382233372068185</v>
      </c>
      <c r="G61" s="2788"/>
      <c r="H61" s="1018">
        <v>5490.61</v>
      </c>
      <c r="I61" s="354">
        <f t="shared" si="7"/>
        <v>99.382233372068185</v>
      </c>
      <c r="J61" s="2703"/>
      <c r="K61" s="225"/>
    </row>
    <row r="62" spans="1:12" s="23" customFormat="1" ht="27.75" customHeight="1" x14ac:dyDescent="0.25">
      <c r="A62" s="2698" t="s">
        <v>1228</v>
      </c>
      <c r="B62" s="2232" t="s">
        <v>1229</v>
      </c>
      <c r="C62" s="716" t="s">
        <v>18</v>
      </c>
      <c r="D62" s="1018">
        <f>D63+D64</f>
        <v>7733.2</v>
      </c>
      <c r="E62" s="1018">
        <f>E63+E64</f>
        <v>7733.2</v>
      </c>
      <c r="F62" s="354">
        <f>E62/D62*100</f>
        <v>100</v>
      </c>
      <c r="G62" s="2760" t="s">
        <v>1592</v>
      </c>
      <c r="H62" s="1018">
        <f>H63+H64</f>
        <v>7733.2</v>
      </c>
      <c r="I62" s="354">
        <f>H62/D62*100</f>
        <v>100</v>
      </c>
      <c r="J62" s="2760"/>
      <c r="K62" s="225"/>
    </row>
    <row r="63" spans="1:12" s="23" customFormat="1" ht="80.25" customHeight="1" x14ac:dyDescent="0.25">
      <c r="A63" s="2699"/>
      <c r="B63" s="2233"/>
      <c r="C63" s="716" t="s">
        <v>19</v>
      </c>
      <c r="D63" s="1018">
        <v>4723.2</v>
      </c>
      <c r="E63" s="1018">
        <v>4723.2</v>
      </c>
      <c r="F63" s="354">
        <f t="shared" ref="F63:F64" si="10">E63/D63*100</f>
        <v>100</v>
      </c>
      <c r="G63" s="2761"/>
      <c r="H63" s="1018">
        <v>4723.2</v>
      </c>
      <c r="I63" s="354">
        <f t="shared" ref="I63:I64" si="11">H63/D63*100</f>
        <v>100</v>
      </c>
      <c r="J63" s="2761"/>
      <c r="K63" s="225"/>
    </row>
    <row r="64" spans="1:12" s="23" customFormat="1" ht="93.75" customHeight="1" x14ac:dyDescent="0.25">
      <c r="A64" s="2700"/>
      <c r="B64" s="2234"/>
      <c r="C64" s="716" t="s">
        <v>23</v>
      </c>
      <c r="D64" s="1018">
        <v>3010</v>
      </c>
      <c r="E64" s="1018">
        <v>3010</v>
      </c>
      <c r="F64" s="354">
        <f t="shared" si="10"/>
        <v>100</v>
      </c>
      <c r="G64" s="2762"/>
      <c r="H64" s="1018">
        <v>3010</v>
      </c>
      <c r="I64" s="354">
        <f t="shared" si="11"/>
        <v>100</v>
      </c>
      <c r="J64" s="2762"/>
      <c r="K64" s="225"/>
    </row>
    <row r="65" spans="1:11" s="23" customFormat="1" ht="22.5" customHeight="1" x14ac:dyDescent="0.25">
      <c r="A65" s="2763" t="s">
        <v>14</v>
      </c>
      <c r="B65" s="2766" t="s">
        <v>1077</v>
      </c>
      <c r="C65" s="1575" t="s">
        <v>18</v>
      </c>
      <c r="D65" s="394">
        <f>D66+D67+D68</f>
        <v>180712.29</v>
      </c>
      <c r="E65" s="394">
        <f>E66+E67+E68</f>
        <v>180712.25999999998</v>
      </c>
      <c r="F65" s="345">
        <f t="shared" si="9"/>
        <v>99.999983399026135</v>
      </c>
      <c r="G65" s="2769"/>
      <c r="H65" s="394">
        <f>H66+H67+H68</f>
        <v>180712.25999999998</v>
      </c>
      <c r="I65" s="345">
        <f t="shared" si="7"/>
        <v>99.999983399026135</v>
      </c>
      <c r="J65" s="2769"/>
      <c r="K65" s="122"/>
    </row>
    <row r="66" spans="1:11" s="23" customFormat="1" ht="68.25" customHeight="1" x14ac:dyDescent="0.25">
      <c r="A66" s="2764"/>
      <c r="B66" s="2767"/>
      <c r="C66" s="1575" t="s">
        <v>22</v>
      </c>
      <c r="D66" s="1006">
        <f t="shared" ref="D66:E68" si="12">D70</f>
        <v>88910.44</v>
      </c>
      <c r="E66" s="1006">
        <f t="shared" si="12"/>
        <v>88910.43</v>
      </c>
      <c r="F66" s="345">
        <f t="shared" si="9"/>
        <v>99.999988752726892</v>
      </c>
      <c r="G66" s="2770"/>
      <c r="H66" s="394">
        <f>H70</f>
        <v>88910.43</v>
      </c>
      <c r="I66" s="345">
        <f t="shared" si="7"/>
        <v>99.999988752726892</v>
      </c>
      <c r="J66" s="2770"/>
      <c r="K66" s="123"/>
    </row>
    <row r="67" spans="1:11" s="23" customFormat="1" ht="70.5" customHeight="1" x14ac:dyDescent="0.25">
      <c r="A67" s="2764"/>
      <c r="B67" s="2767"/>
      <c r="C67" s="1575" t="s">
        <v>19</v>
      </c>
      <c r="D67" s="1006">
        <f t="shared" si="12"/>
        <v>29636.82</v>
      </c>
      <c r="E67" s="1006">
        <f t="shared" si="12"/>
        <v>29636.81</v>
      </c>
      <c r="F67" s="345">
        <f t="shared" si="9"/>
        <v>99.999966258188294</v>
      </c>
      <c r="G67" s="2770"/>
      <c r="H67" s="394">
        <f>H71</f>
        <v>29636.81</v>
      </c>
      <c r="I67" s="345">
        <f t="shared" si="7"/>
        <v>99.999966258188294</v>
      </c>
      <c r="J67" s="2770"/>
      <c r="K67" s="123"/>
    </row>
    <row r="68" spans="1:11" s="23" customFormat="1" ht="88.5" customHeight="1" x14ac:dyDescent="0.25">
      <c r="A68" s="2765"/>
      <c r="B68" s="2768"/>
      <c r="C68" s="1575" t="s">
        <v>23</v>
      </c>
      <c r="D68" s="1006">
        <f t="shared" si="12"/>
        <v>62165.03</v>
      </c>
      <c r="E68" s="1006">
        <f t="shared" si="12"/>
        <v>62165.02</v>
      </c>
      <c r="F68" s="345">
        <f t="shared" si="9"/>
        <v>99.999983913785613</v>
      </c>
      <c r="G68" s="2771"/>
      <c r="H68" s="394">
        <f>H72</f>
        <v>62165.02</v>
      </c>
      <c r="I68" s="345">
        <f t="shared" si="7"/>
        <v>99.999983913785613</v>
      </c>
      <c r="J68" s="2771"/>
      <c r="K68" s="123"/>
    </row>
    <row r="69" spans="1:11" s="23" customFormat="1" ht="18.75" customHeight="1" x14ac:dyDescent="0.25">
      <c r="A69" s="2698" t="s">
        <v>78</v>
      </c>
      <c r="B69" s="2232" t="s">
        <v>1078</v>
      </c>
      <c r="C69" s="1031" t="s">
        <v>18</v>
      </c>
      <c r="D69" s="1018">
        <f>D70+D71+D72</f>
        <v>180712.29</v>
      </c>
      <c r="E69" s="1018">
        <f>E70+E71+E72</f>
        <v>180712.25999999998</v>
      </c>
      <c r="F69" s="354">
        <f t="shared" si="9"/>
        <v>99.999983399026135</v>
      </c>
      <c r="G69" s="2760" t="s">
        <v>1079</v>
      </c>
      <c r="H69" s="1018">
        <f>H70+H71+H72</f>
        <v>180712.25999999998</v>
      </c>
      <c r="I69" s="354">
        <f t="shared" si="7"/>
        <v>99.999983399026135</v>
      </c>
      <c r="J69" s="2701"/>
      <c r="K69" s="123"/>
    </row>
    <row r="70" spans="1:11" s="23" customFormat="1" ht="60.75" customHeight="1" x14ac:dyDescent="0.25">
      <c r="A70" s="2699"/>
      <c r="B70" s="2233"/>
      <c r="C70" s="1015" t="s">
        <v>22</v>
      </c>
      <c r="D70" s="1018">
        <f t="shared" ref="D70:E72" si="13">D74</f>
        <v>88910.44</v>
      </c>
      <c r="E70" s="1018">
        <f t="shared" si="13"/>
        <v>88910.43</v>
      </c>
      <c r="F70" s="354">
        <f t="shared" si="9"/>
        <v>99.999988752726892</v>
      </c>
      <c r="G70" s="2761"/>
      <c r="H70" s="1018">
        <f>H74</f>
        <v>88910.43</v>
      </c>
      <c r="I70" s="354">
        <f t="shared" si="7"/>
        <v>99.999988752726892</v>
      </c>
      <c r="J70" s="2702"/>
      <c r="K70" s="122"/>
    </row>
    <row r="71" spans="1:11" s="23" customFormat="1" ht="75" customHeight="1" x14ac:dyDescent="0.25">
      <c r="A71" s="2699"/>
      <c r="B71" s="2233"/>
      <c r="C71" s="1015" t="s">
        <v>19</v>
      </c>
      <c r="D71" s="1018">
        <f t="shared" si="13"/>
        <v>29636.82</v>
      </c>
      <c r="E71" s="1018">
        <f t="shared" si="13"/>
        <v>29636.81</v>
      </c>
      <c r="F71" s="354">
        <f t="shared" si="9"/>
        <v>99.999966258188294</v>
      </c>
      <c r="G71" s="2761"/>
      <c r="H71" s="1018">
        <f>H75</f>
        <v>29636.81</v>
      </c>
      <c r="I71" s="354">
        <f t="shared" si="7"/>
        <v>99.999966258188294</v>
      </c>
      <c r="J71" s="2702"/>
      <c r="K71" s="123"/>
    </row>
    <row r="72" spans="1:11" s="23" customFormat="1" ht="95.25" customHeight="1" x14ac:dyDescent="0.25">
      <c r="A72" s="2700"/>
      <c r="B72" s="2234"/>
      <c r="C72" s="1015" t="s">
        <v>23</v>
      </c>
      <c r="D72" s="1018">
        <f t="shared" si="13"/>
        <v>62165.03</v>
      </c>
      <c r="E72" s="1018">
        <f t="shared" si="13"/>
        <v>62165.02</v>
      </c>
      <c r="F72" s="354">
        <f t="shared" si="9"/>
        <v>99.999983913785613</v>
      </c>
      <c r="G72" s="2762"/>
      <c r="H72" s="1018">
        <f>H76</f>
        <v>62165.02</v>
      </c>
      <c r="I72" s="354">
        <f t="shared" si="7"/>
        <v>99.999983913785613</v>
      </c>
      <c r="J72" s="2703"/>
      <c r="K72" s="123"/>
    </row>
    <row r="73" spans="1:11" s="23" customFormat="1" ht="24" customHeight="1" x14ac:dyDescent="0.25">
      <c r="A73" s="2698" t="s">
        <v>101</v>
      </c>
      <c r="B73" s="2232" t="s">
        <v>1080</v>
      </c>
      <c r="C73" s="1582" t="s">
        <v>18</v>
      </c>
      <c r="D73" s="1018">
        <f>D74+D75+D76</f>
        <v>180712.29</v>
      </c>
      <c r="E73" s="1018">
        <f>E74+E75+E76</f>
        <v>180712.25999999998</v>
      </c>
      <c r="F73" s="354">
        <f t="shared" si="9"/>
        <v>99.999983399026135</v>
      </c>
      <c r="G73" s="2701" t="s">
        <v>2774</v>
      </c>
      <c r="H73" s="1018">
        <f>H74+H75+H76</f>
        <v>180712.25999999998</v>
      </c>
      <c r="I73" s="354">
        <f t="shared" si="7"/>
        <v>99.999983399026135</v>
      </c>
      <c r="J73" s="2806" t="s">
        <v>787</v>
      </c>
      <c r="K73" s="123"/>
    </row>
    <row r="74" spans="1:11" s="23" customFormat="1" ht="246.75" customHeight="1" x14ac:dyDescent="0.25">
      <c r="A74" s="2699"/>
      <c r="B74" s="2233"/>
      <c r="C74" s="1582" t="s">
        <v>22</v>
      </c>
      <c r="D74" s="1018">
        <v>88910.44</v>
      </c>
      <c r="E74" s="1018">
        <v>88910.43</v>
      </c>
      <c r="F74" s="354">
        <f t="shared" si="9"/>
        <v>99.999988752726892</v>
      </c>
      <c r="G74" s="2702"/>
      <c r="H74" s="1018">
        <v>88910.43</v>
      </c>
      <c r="I74" s="354">
        <f t="shared" si="7"/>
        <v>99.999988752726892</v>
      </c>
      <c r="J74" s="2815"/>
      <c r="K74" s="123"/>
    </row>
    <row r="75" spans="1:11" s="23" customFormat="1" ht="108.75" customHeight="1" x14ac:dyDescent="0.25">
      <c r="A75" s="2699"/>
      <c r="B75" s="2233"/>
      <c r="C75" s="1582" t="s">
        <v>19</v>
      </c>
      <c r="D75" s="1018">
        <v>29636.82</v>
      </c>
      <c r="E75" s="1018">
        <v>29636.81</v>
      </c>
      <c r="F75" s="354">
        <f t="shared" si="9"/>
        <v>99.999966258188294</v>
      </c>
      <c r="G75" s="2702"/>
      <c r="H75" s="1018">
        <v>29636.81</v>
      </c>
      <c r="I75" s="354">
        <f t="shared" si="7"/>
        <v>99.999966258188294</v>
      </c>
      <c r="J75" s="2815"/>
      <c r="K75" s="123"/>
    </row>
    <row r="76" spans="1:11" s="23" customFormat="1" ht="152.25" customHeight="1" x14ac:dyDescent="0.25">
      <c r="A76" s="2700"/>
      <c r="B76" s="2234"/>
      <c r="C76" s="1015" t="s">
        <v>23</v>
      </c>
      <c r="D76" s="1018">
        <v>62165.03</v>
      </c>
      <c r="E76" s="1018">
        <v>62165.02</v>
      </c>
      <c r="F76" s="354">
        <f t="shared" si="9"/>
        <v>99.999983913785613</v>
      </c>
      <c r="G76" s="2703"/>
      <c r="H76" s="1018">
        <v>62165.02</v>
      </c>
      <c r="I76" s="354">
        <f t="shared" si="7"/>
        <v>99.999983913785613</v>
      </c>
      <c r="J76" s="2807"/>
      <c r="K76" s="123"/>
    </row>
    <row r="77" spans="1:11" s="23" customFormat="1" ht="17.25" customHeight="1" x14ac:dyDescent="0.25">
      <c r="A77" s="2698" t="s">
        <v>79</v>
      </c>
      <c r="B77" s="2232" t="s">
        <v>1081</v>
      </c>
      <c r="C77" s="1015" t="s">
        <v>18</v>
      </c>
      <c r="D77" s="1018">
        <f>D78+D79+D80</f>
        <v>0</v>
      </c>
      <c r="E77" s="1018">
        <f>E78+E79+E80</f>
        <v>0</v>
      </c>
      <c r="F77" s="354">
        <v>0</v>
      </c>
      <c r="G77" s="2760"/>
      <c r="H77" s="1018">
        <f>H78+H79+H80</f>
        <v>0</v>
      </c>
      <c r="I77" s="354">
        <v>0</v>
      </c>
      <c r="J77" s="2772"/>
      <c r="K77" s="123"/>
    </row>
    <row r="78" spans="1:11" s="23" customFormat="1" ht="56.25" x14ac:dyDescent="0.25">
      <c r="A78" s="2699"/>
      <c r="B78" s="2233"/>
      <c r="C78" s="1015" t="s">
        <v>22</v>
      </c>
      <c r="D78" s="1018">
        <f>D82</f>
        <v>0</v>
      </c>
      <c r="E78" s="1018">
        <f>E82</f>
        <v>0</v>
      </c>
      <c r="F78" s="354">
        <v>0</v>
      </c>
      <c r="G78" s="2761"/>
      <c r="H78" s="1018">
        <f>H82</f>
        <v>0</v>
      </c>
      <c r="I78" s="354">
        <v>0</v>
      </c>
      <c r="J78" s="2773"/>
    </row>
    <row r="79" spans="1:11" s="23" customFormat="1" ht="83.25" customHeight="1" x14ac:dyDescent="0.25">
      <c r="A79" s="2699"/>
      <c r="B79" s="2233"/>
      <c r="C79" s="1015" t="s">
        <v>19</v>
      </c>
      <c r="D79" s="1018">
        <f t="shared" ref="D79:E80" si="14">D83</f>
        <v>0</v>
      </c>
      <c r="E79" s="1018">
        <f t="shared" si="14"/>
        <v>0</v>
      </c>
      <c r="F79" s="354">
        <v>0</v>
      </c>
      <c r="G79" s="2761"/>
      <c r="H79" s="1018">
        <f t="shared" ref="H79:H80" si="15">H83</f>
        <v>0</v>
      </c>
      <c r="I79" s="354">
        <v>0</v>
      </c>
      <c r="J79" s="2773"/>
    </row>
    <row r="80" spans="1:11" s="23" customFormat="1" ht="87.75" customHeight="1" x14ac:dyDescent="0.25">
      <c r="A80" s="2700"/>
      <c r="B80" s="2234"/>
      <c r="C80" s="1031" t="s">
        <v>23</v>
      </c>
      <c r="D80" s="1018">
        <f t="shared" si="14"/>
        <v>0</v>
      </c>
      <c r="E80" s="1018">
        <f t="shared" si="14"/>
        <v>0</v>
      </c>
      <c r="F80" s="354">
        <v>0</v>
      </c>
      <c r="G80" s="2762"/>
      <c r="H80" s="1018">
        <f t="shared" si="15"/>
        <v>0</v>
      </c>
      <c r="I80" s="354">
        <v>0</v>
      </c>
      <c r="J80" s="2774"/>
    </row>
    <row r="81" spans="1:15" s="23" customFormat="1" ht="17.25" customHeight="1" x14ac:dyDescent="0.25">
      <c r="A81" s="2698" t="s">
        <v>942</v>
      </c>
      <c r="B81" s="2232" t="s">
        <v>1593</v>
      </c>
      <c r="C81" s="1015" t="s">
        <v>18</v>
      </c>
      <c r="D81" s="1038">
        <v>0</v>
      </c>
      <c r="E81" s="1038">
        <v>0</v>
      </c>
      <c r="F81" s="1032">
        <v>0</v>
      </c>
      <c r="G81" s="2817"/>
      <c r="H81" s="1038">
        <v>0</v>
      </c>
      <c r="I81" s="1032">
        <v>0</v>
      </c>
      <c r="J81" s="2701" t="s">
        <v>1124</v>
      </c>
    </row>
    <row r="82" spans="1:15" s="23" customFormat="1" ht="56.25" customHeight="1" x14ac:dyDescent="0.25">
      <c r="A82" s="2699"/>
      <c r="B82" s="2233"/>
      <c r="C82" s="1015" t="s">
        <v>22</v>
      </c>
      <c r="D82" s="1038">
        <v>0</v>
      </c>
      <c r="E82" s="1038">
        <v>0</v>
      </c>
      <c r="F82" s="1032">
        <v>0</v>
      </c>
      <c r="G82" s="2818"/>
      <c r="H82" s="1038">
        <v>0</v>
      </c>
      <c r="I82" s="1032">
        <v>0</v>
      </c>
      <c r="J82" s="2702"/>
    </row>
    <row r="83" spans="1:15" s="23" customFormat="1" ht="78" customHeight="1" x14ac:dyDescent="0.25">
      <c r="A83" s="2699"/>
      <c r="B83" s="2233"/>
      <c r="C83" s="1015" t="s">
        <v>19</v>
      </c>
      <c r="D83" s="1038">
        <v>0</v>
      </c>
      <c r="E83" s="1038">
        <v>0</v>
      </c>
      <c r="F83" s="1032">
        <v>0</v>
      </c>
      <c r="G83" s="2818"/>
      <c r="H83" s="1038">
        <v>0</v>
      </c>
      <c r="I83" s="1032">
        <v>0</v>
      </c>
      <c r="J83" s="2702"/>
    </row>
    <row r="84" spans="1:15" s="23" customFormat="1" ht="96.75" customHeight="1" x14ac:dyDescent="0.25">
      <c r="A84" s="2700"/>
      <c r="B84" s="2234"/>
      <c r="C84" s="1031" t="s">
        <v>23</v>
      </c>
      <c r="D84" s="1038">
        <v>0</v>
      </c>
      <c r="E84" s="1038">
        <v>0</v>
      </c>
      <c r="F84" s="1032">
        <v>0</v>
      </c>
      <c r="G84" s="2819"/>
      <c r="H84" s="1038">
        <v>0</v>
      </c>
      <c r="I84" s="1032">
        <v>0</v>
      </c>
      <c r="J84" s="2703"/>
    </row>
    <row r="85" spans="1:15" ht="21" customHeight="1" x14ac:dyDescent="0.25">
      <c r="A85" s="2736" t="s">
        <v>130</v>
      </c>
      <c r="B85" s="2739" t="s">
        <v>1082</v>
      </c>
      <c r="C85" s="1015" t="s">
        <v>18</v>
      </c>
      <c r="D85" s="1018">
        <f>D86+D87+D88</f>
        <v>0</v>
      </c>
      <c r="E85" s="1018">
        <f>E86+E87+E88</f>
        <v>0</v>
      </c>
      <c r="F85" s="354">
        <v>0</v>
      </c>
      <c r="G85" s="2769"/>
      <c r="H85" s="1018">
        <f>H86+H87+H88</f>
        <v>0</v>
      </c>
      <c r="I85" s="354">
        <v>0</v>
      </c>
      <c r="J85" s="2760" t="s">
        <v>698</v>
      </c>
    </row>
    <row r="86" spans="1:15" ht="56.25" customHeight="1" x14ac:dyDescent="0.25">
      <c r="A86" s="2737"/>
      <c r="B86" s="2740"/>
      <c r="C86" s="1015" t="s">
        <v>22</v>
      </c>
      <c r="D86" s="1018">
        <v>0</v>
      </c>
      <c r="E86" s="1018">
        <v>0</v>
      </c>
      <c r="F86" s="354">
        <v>0</v>
      </c>
      <c r="G86" s="2770"/>
      <c r="H86" s="1018">
        <v>0</v>
      </c>
      <c r="I86" s="354">
        <v>0</v>
      </c>
      <c r="J86" s="2761"/>
    </row>
    <row r="87" spans="1:15" ht="75.75" customHeight="1" x14ac:dyDescent="0.25">
      <c r="A87" s="2737"/>
      <c r="B87" s="2740"/>
      <c r="C87" s="1015" t="s">
        <v>19</v>
      </c>
      <c r="D87" s="1018">
        <v>0</v>
      </c>
      <c r="E87" s="1018">
        <v>0</v>
      </c>
      <c r="F87" s="354">
        <v>0</v>
      </c>
      <c r="G87" s="2770"/>
      <c r="H87" s="1018">
        <v>0</v>
      </c>
      <c r="I87" s="354">
        <v>0</v>
      </c>
      <c r="J87" s="2761"/>
    </row>
    <row r="88" spans="1:15" ht="96" customHeight="1" x14ac:dyDescent="0.25">
      <c r="A88" s="2738"/>
      <c r="B88" s="2741"/>
      <c r="C88" s="1015" t="s">
        <v>23</v>
      </c>
      <c r="D88" s="1018">
        <v>0</v>
      </c>
      <c r="E88" s="1018">
        <v>0</v>
      </c>
      <c r="F88" s="354">
        <v>0</v>
      </c>
      <c r="G88" s="2771"/>
      <c r="H88" s="1018">
        <v>0</v>
      </c>
      <c r="I88" s="354">
        <v>0</v>
      </c>
      <c r="J88" s="2762"/>
    </row>
    <row r="89" spans="1:15" ht="21" customHeight="1" x14ac:dyDescent="0.25">
      <c r="A89" s="2843"/>
      <c r="B89" s="1843" t="s">
        <v>48</v>
      </c>
      <c r="C89" s="1039" t="s">
        <v>18</v>
      </c>
      <c r="D89" s="394">
        <f>D90+D91+D92+D93</f>
        <v>589454.03999999992</v>
      </c>
      <c r="E89" s="394">
        <f>E90+E91+E92+E93</f>
        <v>577690.47000000009</v>
      </c>
      <c r="F89" s="345">
        <f t="shared" si="9"/>
        <v>98.004327869226273</v>
      </c>
      <c r="G89" s="2844"/>
      <c r="H89" s="394">
        <f>H90+H91+H92+H93</f>
        <v>577690.47000000009</v>
      </c>
      <c r="I89" s="345">
        <f>H89/D89*100</f>
        <v>98.004327869226273</v>
      </c>
      <c r="J89" s="2845"/>
    </row>
    <row r="90" spans="1:15" ht="74.25" customHeight="1" x14ac:dyDescent="0.25">
      <c r="A90" s="2843"/>
      <c r="B90" s="1843"/>
      <c r="C90" s="1039" t="s">
        <v>22</v>
      </c>
      <c r="D90" s="394">
        <f>D66</f>
        <v>88910.44</v>
      </c>
      <c r="E90" s="394">
        <f>E66</f>
        <v>88910.43</v>
      </c>
      <c r="F90" s="345">
        <f t="shared" si="9"/>
        <v>99.999988752726892</v>
      </c>
      <c r="G90" s="2844"/>
      <c r="H90" s="394">
        <f>H66</f>
        <v>88910.43</v>
      </c>
      <c r="I90" s="345">
        <f t="shared" si="7"/>
        <v>99.999988752726892</v>
      </c>
      <c r="J90" s="2845"/>
    </row>
    <row r="91" spans="1:15" ht="92.25" customHeight="1" x14ac:dyDescent="0.25">
      <c r="A91" s="2843"/>
      <c r="B91" s="1843"/>
      <c r="C91" s="1039" t="s">
        <v>19</v>
      </c>
      <c r="D91" s="389">
        <f>D11+D67</f>
        <v>52796.33</v>
      </c>
      <c r="E91" s="389">
        <f>E11+E67</f>
        <v>51363.700000000004</v>
      </c>
      <c r="F91" s="345">
        <f t="shared" si="9"/>
        <v>97.286496997045063</v>
      </c>
      <c r="G91" s="2844"/>
      <c r="H91" s="394">
        <f>H11+H67</f>
        <v>51363.700000000004</v>
      </c>
      <c r="I91" s="345">
        <f t="shared" ref="I91:I93" si="16">H91/D91*100</f>
        <v>97.286496997045063</v>
      </c>
      <c r="J91" s="2845"/>
    </row>
    <row r="92" spans="1:15" ht="93" customHeight="1" x14ac:dyDescent="0.25">
      <c r="A92" s="2843"/>
      <c r="B92" s="1843"/>
      <c r="C92" s="1039" t="s">
        <v>23</v>
      </c>
      <c r="D92" s="389">
        <f>D12+D68</f>
        <v>442222.52999999991</v>
      </c>
      <c r="E92" s="389">
        <f>E12+E68</f>
        <v>431925.7300000001</v>
      </c>
      <c r="F92" s="345">
        <f t="shared" si="9"/>
        <v>97.671579509981129</v>
      </c>
      <c r="G92" s="2844"/>
      <c r="H92" s="394">
        <f>H12+H68</f>
        <v>431925.7300000001</v>
      </c>
      <c r="I92" s="345">
        <f t="shared" si="16"/>
        <v>97.671579509981129</v>
      </c>
      <c r="J92" s="2845"/>
    </row>
    <row r="93" spans="1:15" ht="109.5" customHeight="1" x14ac:dyDescent="0.25">
      <c r="A93" s="1816"/>
      <c r="B93" s="1817"/>
      <c r="C93" s="1039" t="s">
        <v>1057</v>
      </c>
      <c r="D93" s="394">
        <f>D13</f>
        <v>5524.74</v>
      </c>
      <c r="E93" s="394">
        <f>E13</f>
        <v>5490.61</v>
      </c>
      <c r="F93" s="345">
        <f t="shared" si="9"/>
        <v>99.382233372068185</v>
      </c>
      <c r="G93" s="1818"/>
      <c r="H93" s="394">
        <f>H13</f>
        <v>5490.61</v>
      </c>
      <c r="I93" s="345">
        <f t="shared" si="16"/>
        <v>99.382233372068185</v>
      </c>
      <c r="J93" s="1819"/>
    </row>
    <row r="94" spans="1:15" x14ac:dyDescent="0.25">
      <c r="A94" s="1843" t="s">
        <v>82</v>
      </c>
      <c r="B94" s="1843"/>
      <c r="C94" s="1843"/>
      <c r="D94" s="1843"/>
      <c r="E94" s="1843"/>
      <c r="F94" s="1843"/>
      <c r="G94" s="1843"/>
      <c r="H94" s="1843"/>
      <c r="I94" s="1843"/>
      <c r="J94" s="1843"/>
    </row>
    <row r="95" spans="1:15" ht="97.5" customHeight="1" x14ac:dyDescent="0.25">
      <c r="A95" s="397" t="s">
        <v>10</v>
      </c>
      <c r="B95" s="1036" t="s">
        <v>1083</v>
      </c>
      <c r="C95" s="1036" t="s">
        <v>23</v>
      </c>
      <c r="D95" s="394">
        <f>D96+D102+D105+D106+D108+D110</f>
        <v>736651.81</v>
      </c>
      <c r="E95" s="394">
        <f>E96+E102+E105+E106+E108+E110</f>
        <v>729317.96</v>
      </c>
      <c r="F95" s="375">
        <f>E95/D95*100</f>
        <v>99.004434673146307</v>
      </c>
      <c r="G95" s="1040"/>
      <c r="H95" s="394">
        <f>H96+H102+H105+H106+H108+H110</f>
        <v>729317.96</v>
      </c>
      <c r="I95" s="375">
        <f>H95/D95*100</f>
        <v>99.004434673146307</v>
      </c>
      <c r="J95" s="1041"/>
    </row>
    <row r="96" spans="1:15" ht="409.5" customHeight="1" x14ac:dyDescent="0.25">
      <c r="A96" s="2698" t="s">
        <v>12</v>
      </c>
      <c r="B96" s="2536" t="s">
        <v>1084</v>
      </c>
      <c r="C96" s="2813" t="s">
        <v>1085</v>
      </c>
      <c r="D96" s="2129">
        <v>243775.4</v>
      </c>
      <c r="E96" s="2129">
        <v>240103.46</v>
      </c>
      <c r="F96" s="2814">
        <f>E96/D96*100</f>
        <v>98.493720039019522</v>
      </c>
      <c r="G96" s="2729" t="s">
        <v>2775</v>
      </c>
      <c r="H96" s="2129">
        <v>240103.46</v>
      </c>
      <c r="I96" s="2814">
        <f>H96/D96*100</f>
        <v>98.493720039019522</v>
      </c>
      <c r="J96" s="2806"/>
      <c r="M96" s="179"/>
      <c r="N96" s="180"/>
      <c r="O96" s="169"/>
    </row>
    <row r="97" spans="1:15" ht="57" customHeight="1" x14ac:dyDescent="0.25">
      <c r="A97" s="2699"/>
      <c r="B97" s="2613"/>
      <c r="C97" s="2726"/>
      <c r="D97" s="2728"/>
      <c r="E97" s="2728"/>
      <c r="F97" s="2810"/>
      <c r="G97" s="2816"/>
      <c r="H97" s="2728"/>
      <c r="I97" s="2810"/>
      <c r="J97" s="2815"/>
      <c r="M97" s="179"/>
      <c r="N97" s="180"/>
      <c r="O97" s="169"/>
    </row>
    <row r="98" spans="1:15" ht="82.5" customHeight="1" x14ac:dyDescent="0.25">
      <c r="A98" s="2700"/>
      <c r="B98" s="2537"/>
      <c r="C98" s="2727"/>
      <c r="D98" s="2130"/>
      <c r="E98" s="2130"/>
      <c r="F98" s="2811"/>
      <c r="G98" s="2730"/>
      <c r="H98" s="2130"/>
      <c r="I98" s="2811"/>
      <c r="J98" s="2807"/>
      <c r="M98" s="179"/>
      <c r="N98" s="180"/>
      <c r="O98" s="169"/>
    </row>
    <row r="99" spans="1:15" ht="356.25" customHeight="1" x14ac:dyDescent="0.25">
      <c r="A99" s="2698"/>
      <c r="B99" s="2536" t="s">
        <v>2779</v>
      </c>
      <c r="C99" s="2846"/>
      <c r="D99" s="2129"/>
      <c r="E99" s="2129"/>
      <c r="F99" s="2814"/>
      <c r="G99" s="2729" t="s">
        <v>2777</v>
      </c>
      <c r="H99" s="2129"/>
      <c r="I99" s="2814"/>
      <c r="J99" s="2806"/>
    </row>
    <row r="100" spans="1:15" ht="403.5" customHeight="1" x14ac:dyDescent="0.25">
      <c r="A100" s="2700"/>
      <c r="B100" s="2537"/>
      <c r="C100" s="2847"/>
      <c r="D100" s="2130"/>
      <c r="E100" s="2130"/>
      <c r="F100" s="2811"/>
      <c r="G100" s="2730"/>
      <c r="H100" s="2130"/>
      <c r="I100" s="2811"/>
      <c r="J100" s="2807"/>
    </row>
    <row r="101" spans="1:15" ht="210.75" customHeight="1" x14ac:dyDescent="0.25">
      <c r="A101" s="1815"/>
      <c r="B101" s="1809" t="s">
        <v>1594</v>
      </c>
      <c r="C101" s="1820"/>
      <c r="D101" s="720"/>
      <c r="E101" s="720"/>
      <c r="F101" s="1821"/>
      <c r="G101" s="1808" t="s">
        <v>2776</v>
      </c>
      <c r="H101" s="720"/>
      <c r="I101" s="1821"/>
      <c r="J101" s="1028"/>
    </row>
    <row r="102" spans="1:15" ht="77.25" customHeight="1" x14ac:dyDescent="0.25">
      <c r="A102" s="1029" t="s">
        <v>13</v>
      </c>
      <c r="B102" s="410" t="s">
        <v>2289</v>
      </c>
      <c r="C102" s="1042" t="s">
        <v>18</v>
      </c>
      <c r="D102" s="723">
        <f>D103</f>
        <v>128108.62</v>
      </c>
      <c r="E102" s="723">
        <f>E103</f>
        <v>125097.25</v>
      </c>
      <c r="F102" s="743">
        <f>E102/D102*100</f>
        <v>97.649361924279575</v>
      </c>
      <c r="G102" s="1030" t="s">
        <v>2634</v>
      </c>
      <c r="H102" s="723">
        <f>H103</f>
        <v>125097.25</v>
      </c>
      <c r="I102" s="743">
        <f>H102/D102*100</f>
        <v>97.649361924279575</v>
      </c>
      <c r="J102" s="1591"/>
    </row>
    <row r="103" spans="1:15" ht="34.5" customHeight="1" x14ac:dyDescent="0.25">
      <c r="A103" s="2699"/>
      <c r="B103" s="2536" t="s">
        <v>2284</v>
      </c>
      <c r="C103" s="2726" t="s">
        <v>1085</v>
      </c>
      <c r="D103" s="2728">
        <v>128108.62</v>
      </c>
      <c r="E103" s="2728">
        <v>125097.25</v>
      </c>
      <c r="F103" s="2810">
        <f>E103/D103*100</f>
        <v>97.649361924279575</v>
      </c>
      <c r="G103" s="2702" t="s">
        <v>2290</v>
      </c>
      <c r="H103" s="2728">
        <v>125097.25</v>
      </c>
      <c r="I103" s="2810">
        <f>H103/D103*100</f>
        <v>97.649361924279575</v>
      </c>
      <c r="J103" s="2812"/>
      <c r="N103" s="181"/>
      <c r="O103" s="169"/>
    </row>
    <row r="104" spans="1:15" ht="173.25" customHeight="1" x14ac:dyDescent="0.25">
      <c r="A104" s="2700"/>
      <c r="B104" s="2537"/>
      <c r="C104" s="2727"/>
      <c r="D104" s="2130"/>
      <c r="E104" s="2130"/>
      <c r="F104" s="2811"/>
      <c r="G104" s="2703"/>
      <c r="H104" s="2130"/>
      <c r="I104" s="2811"/>
      <c r="J104" s="2790"/>
      <c r="N104" s="181"/>
      <c r="O104" s="169"/>
    </row>
    <row r="105" spans="1:15" ht="94.5" customHeight="1" x14ac:dyDescent="0.25">
      <c r="A105" s="606" t="s">
        <v>51</v>
      </c>
      <c r="B105" s="430" t="s">
        <v>1086</v>
      </c>
      <c r="C105" s="1042" t="s">
        <v>1085</v>
      </c>
      <c r="D105" s="723">
        <v>0</v>
      </c>
      <c r="E105" s="723">
        <v>0</v>
      </c>
      <c r="F105" s="743">
        <v>0</v>
      </c>
      <c r="G105" s="1583"/>
      <c r="H105" s="723">
        <v>0</v>
      </c>
      <c r="I105" s="743">
        <v>0</v>
      </c>
      <c r="J105" s="709" t="s">
        <v>698</v>
      </c>
    </row>
    <row r="106" spans="1:15" ht="354.75" customHeight="1" x14ac:dyDescent="0.25">
      <c r="A106" s="2724" t="s">
        <v>98</v>
      </c>
      <c r="B106" s="1910" t="s">
        <v>1087</v>
      </c>
      <c r="C106" s="1807" t="s">
        <v>18</v>
      </c>
      <c r="D106" s="723">
        <f>D107</f>
        <v>357754.52</v>
      </c>
      <c r="E106" s="723">
        <f>E107</f>
        <v>357103.98</v>
      </c>
      <c r="F106" s="743">
        <f>E106/D106*100</f>
        <v>99.818160228974875</v>
      </c>
      <c r="G106" s="2723" t="s">
        <v>2778</v>
      </c>
      <c r="H106" s="723">
        <f>H107</f>
        <v>357103.98</v>
      </c>
      <c r="I106" s="743">
        <f>H106/D106*100</f>
        <v>99.818160228974875</v>
      </c>
      <c r="J106" s="2725"/>
    </row>
    <row r="107" spans="1:15" ht="342" customHeight="1" x14ac:dyDescent="0.25">
      <c r="A107" s="2724"/>
      <c r="B107" s="1910"/>
      <c r="C107" s="1807" t="s">
        <v>23</v>
      </c>
      <c r="D107" s="723">
        <v>357754.52</v>
      </c>
      <c r="E107" s="723">
        <v>357103.98</v>
      </c>
      <c r="F107" s="743">
        <f>E107/D107*100</f>
        <v>99.818160228974875</v>
      </c>
      <c r="G107" s="2723"/>
      <c r="H107" s="723">
        <v>357103.98</v>
      </c>
      <c r="I107" s="743">
        <f>H107/D107*100</f>
        <v>99.818160228974875</v>
      </c>
      <c r="J107" s="2725"/>
    </row>
    <row r="108" spans="1:15" ht="21" customHeight="1" x14ac:dyDescent="0.25">
      <c r="A108" s="2724" t="s">
        <v>99</v>
      </c>
      <c r="B108" s="1910" t="s">
        <v>1088</v>
      </c>
      <c r="C108" s="886" t="s">
        <v>18</v>
      </c>
      <c r="D108" s="723">
        <f>D109</f>
        <v>512.27</v>
      </c>
      <c r="E108" s="723">
        <f>E109</f>
        <v>512.27</v>
      </c>
      <c r="F108" s="743">
        <f>E108/D108*100</f>
        <v>100</v>
      </c>
      <c r="G108" s="2723" t="s">
        <v>2635</v>
      </c>
      <c r="H108" s="723">
        <f>H109</f>
        <v>512.27</v>
      </c>
      <c r="I108" s="743">
        <f>H108/D108*100</f>
        <v>100</v>
      </c>
      <c r="J108" s="2723"/>
    </row>
    <row r="109" spans="1:15" ht="96" customHeight="1" x14ac:dyDescent="0.25">
      <c r="A109" s="2724"/>
      <c r="B109" s="1910"/>
      <c r="C109" s="886" t="s">
        <v>23</v>
      </c>
      <c r="D109" s="723">
        <v>512.27</v>
      </c>
      <c r="E109" s="723">
        <v>512.27</v>
      </c>
      <c r="F109" s="743">
        <f>E109/D109*100</f>
        <v>100</v>
      </c>
      <c r="G109" s="2723"/>
      <c r="H109" s="723">
        <v>512.27</v>
      </c>
      <c r="I109" s="743">
        <f t="shared" ref="I109:I112" si="17">H109/D109*100</f>
        <v>100</v>
      </c>
      <c r="J109" s="2723"/>
    </row>
    <row r="110" spans="1:15" ht="17.25" customHeight="1" x14ac:dyDescent="0.25">
      <c r="A110" s="2698" t="s">
        <v>100</v>
      </c>
      <c r="B110" s="2536" t="s">
        <v>1089</v>
      </c>
      <c r="C110" s="886" t="s">
        <v>18</v>
      </c>
      <c r="D110" s="723">
        <f>D111</f>
        <v>6501</v>
      </c>
      <c r="E110" s="723">
        <f>E111</f>
        <v>6501</v>
      </c>
      <c r="F110" s="743">
        <f t="shared" ref="F110:F112" si="18">E110/D110*100</f>
        <v>100</v>
      </c>
      <c r="G110" s="2723" t="s">
        <v>1595</v>
      </c>
      <c r="H110" s="723">
        <f>H111</f>
        <v>6501</v>
      </c>
      <c r="I110" s="743">
        <f t="shared" si="17"/>
        <v>100</v>
      </c>
      <c r="J110" s="2760"/>
    </row>
    <row r="111" spans="1:15" ht="93.75" customHeight="1" x14ac:dyDescent="0.25">
      <c r="A111" s="2700"/>
      <c r="B111" s="2537"/>
      <c r="C111" s="886" t="s">
        <v>23</v>
      </c>
      <c r="D111" s="723">
        <v>6501</v>
      </c>
      <c r="E111" s="723">
        <v>6501</v>
      </c>
      <c r="F111" s="743">
        <f t="shared" si="18"/>
        <v>100</v>
      </c>
      <c r="G111" s="2723"/>
      <c r="H111" s="723">
        <v>6501</v>
      </c>
      <c r="I111" s="743">
        <f t="shared" si="17"/>
        <v>100</v>
      </c>
      <c r="J111" s="2762"/>
    </row>
    <row r="112" spans="1:15" ht="90" customHeight="1" x14ac:dyDescent="0.25">
      <c r="A112" s="1044"/>
      <c r="B112" s="1045" t="s">
        <v>75</v>
      </c>
      <c r="C112" s="885" t="s">
        <v>23</v>
      </c>
      <c r="D112" s="1046">
        <f>D95</f>
        <v>736651.81</v>
      </c>
      <c r="E112" s="1046">
        <f>E95</f>
        <v>729317.96</v>
      </c>
      <c r="F112" s="375">
        <f t="shared" si="18"/>
        <v>99.004434673146307</v>
      </c>
      <c r="G112" s="1583"/>
      <c r="H112" s="1046">
        <f>H95</f>
        <v>729317.96</v>
      </c>
      <c r="I112" s="375">
        <f t="shared" si="17"/>
        <v>99.004434673146307</v>
      </c>
      <c r="J112" s="1043"/>
    </row>
    <row r="113" spans="1:10" s="21" customFormat="1" x14ac:dyDescent="0.25">
      <c r="A113" s="2704" t="s">
        <v>83</v>
      </c>
      <c r="B113" s="2704"/>
      <c r="C113" s="2704"/>
      <c r="D113" s="2704"/>
      <c r="E113" s="2704"/>
      <c r="F113" s="2704"/>
      <c r="G113" s="2704"/>
      <c r="H113" s="2704"/>
      <c r="I113" s="2704"/>
      <c r="J113" s="2704"/>
    </row>
    <row r="114" spans="1:10" s="21" customFormat="1" ht="20.25" customHeight="1" x14ac:dyDescent="0.25">
      <c r="A114" s="2704" t="s">
        <v>10</v>
      </c>
      <c r="B114" s="2705" t="s">
        <v>1090</v>
      </c>
      <c r="C114" s="1047" t="s">
        <v>18</v>
      </c>
      <c r="D114" s="1048">
        <f>D115+D116+D117</f>
        <v>47865.05</v>
      </c>
      <c r="E114" s="1048">
        <f>E115+E116+E117</f>
        <v>47864.789999999994</v>
      </c>
      <c r="F114" s="1049">
        <f>E114/D114*100</f>
        <v>99.999456806166492</v>
      </c>
      <c r="G114" s="2704"/>
      <c r="H114" s="1048">
        <f>H115+H116+H117</f>
        <v>47864.789999999994</v>
      </c>
      <c r="I114" s="1049">
        <f>H114/D114*100</f>
        <v>99.999456806166492</v>
      </c>
      <c r="J114" s="2706"/>
    </row>
    <row r="115" spans="1:10" s="21" customFormat="1" ht="74.25" customHeight="1" x14ac:dyDescent="0.25">
      <c r="A115" s="2704"/>
      <c r="B115" s="2705"/>
      <c r="C115" s="1050" t="s">
        <v>19</v>
      </c>
      <c r="D115" s="1048">
        <f t="shared" ref="D115:E117" si="19">D119</f>
        <v>14914.75</v>
      </c>
      <c r="E115" s="1048">
        <f t="shared" si="19"/>
        <v>14914.67</v>
      </c>
      <c r="F115" s="1049">
        <f t="shared" ref="F115:F129" si="20">E115/D115*100</f>
        <v>99.99946361823028</v>
      </c>
      <c r="G115" s="2704"/>
      <c r="H115" s="1048">
        <f>H119</f>
        <v>14914.67</v>
      </c>
      <c r="I115" s="1049">
        <f t="shared" ref="I115:I129" si="21">H115/D115*100</f>
        <v>99.99946361823028</v>
      </c>
      <c r="J115" s="2706"/>
    </row>
    <row r="116" spans="1:10" s="21" customFormat="1" ht="93.75" x14ac:dyDescent="0.25">
      <c r="A116" s="2704"/>
      <c r="B116" s="2705"/>
      <c r="C116" s="1047" t="s">
        <v>1091</v>
      </c>
      <c r="D116" s="1048">
        <f t="shared" si="19"/>
        <v>7821.15</v>
      </c>
      <c r="E116" s="1048">
        <f t="shared" si="19"/>
        <v>7821.1</v>
      </c>
      <c r="F116" s="1049">
        <f t="shared" si="20"/>
        <v>99.999360707824309</v>
      </c>
      <c r="G116" s="2704"/>
      <c r="H116" s="1048">
        <f>H120</f>
        <v>7821.1</v>
      </c>
      <c r="I116" s="1049">
        <f t="shared" si="21"/>
        <v>99.999360707824309</v>
      </c>
      <c r="J116" s="2706"/>
    </row>
    <row r="117" spans="1:10" s="21" customFormat="1" ht="60" customHeight="1" x14ac:dyDescent="0.25">
      <c r="A117" s="1592"/>
      <c r="B117" s="1593"/>
      <c r="C117" s="1050" t="s">
        <v>24</v>
      </c>
      <c r="D117" s="1048">
        <f t="shared" si="19"/>
        <v>25129.149999999998</v>
      </c>
      <c r="E117" s="1048">
        <f t="shared" si="19"/>
        <v>25129.019999999997</v>
      </c>
      <c r="F117" s="1049">
        <f t="shared" si="20"/>
        <v>99.999482672513778</v>
      </c>
      <c r="G117" s="1592"/>
      <c r="H117" s="1048">
        <f>H121</f>
        <v>25129.019999999997</v>
      </c>
      <c r="I117" s="1049">
        <f t="shared" si="21"/>
        <v>99.999482672513778</v>
      </c>
      <c r="J117" s="1593"/>
    </row>
    <row r="118" spans="1:10" s="21" customFormat="1" ht="18.75" customHeight="1" x14ac:dyDescent="0.25">
      <c r="A118" s="2720" t="s">
        <v>12</v>
      </c>
      <c r="B118" s="2721" t="s">
        <v>1092</v>
      </c>
      <c r="C118" s="1051" t="s">
        <v>18</v>
      </c>
      <c r="D118" s="1052">
        <f>D119+D120+D121</f>
        <v>47865.05</v>
      </c>
      <c r="E118" s="1052">
        <f>E119+E120+E121</f>
        <v>47864.789999999994</v>
      </c>
      <c r="F118" s="1053">
        <f t="shared" si="20"/>
        <v>99.999456806166492</v>
      </c>
      <c r="G118" s="2722" t="s">
        <v>1093</v>
      </c>
      <c r="H118" s="1052">
        <f>H119+H120++H121</f>
        <v>47864.789999999994</v>
      </c>
      <c r="I118" s="1053">
        <f t="shared" si="21"/>
        <v>99.999456806166492</v>
      </c>
      <c r="J118" s="2836"/>
    </row>
    <row r="119" spans="1:10" s="21" customFormat="1" ht="78" customHeight="1" x14ac:dyDescent="0.25">
      <c r="A119" s="2720"/>
      <c r="B119" s="2721"/>
      <c r="C119" s="1054" t="s">
        <v>19</v>
      </c>
      <c r="D119" s="1052">
        <f t="shared" ref="D119:E121" si="22">D123+D127</f>
        <v>14914.75</v>
      </c>
      <c r="E119" s="1052">
        <f t="shared" si="22"/>
        <v>14914.67</v>
      </c>
      <c r="F119" s="1053">
        <f t="shared" si="20"/>
        <v>99.99946361823028</v>
      </c>
      <c r="G119" s="2722"/>
      <c r="H119" s="1052">
        <f>H123+H127</f>
        <v>14914.67</v>
      </c>
      <c r="I119" s="1053">
        <f t="shared" si="21"/>
        <v>99.99946361823028</v>
      </c>
      <c r="J119" s="2836"/>
    </row>
    <row r="120" spans="1:10" s="21" customFormat="1" ht="93.75" x14ac:dyDescent="0.25">
      <c r="A120" s="2720"/>
      <c r="B120" s="2721"/>
      <c r="C120" s="1051" t="s">
        <v>1091</v>
      </c>
      <c r="D120" s="1052">
        <f t="shared" si="22"/>
        <v>7821.15</v>
      </c>
      <c r="E120" s="1052">
        <f t="shared" si="22"/>
        <v>7821.1</v>
      </c>
      <c r="F120" s="1053">
        <f t="shared" si="20"/>
        <v>99.999360707824309</v>
      </c>
      <c r="G120" s="2722"/>
      <c r="H120" s="1052">
        <f>H124+H128</f>
        <v>7821.1</v>
      </c>
      <c r="I120" s="1053">
        <f t="shared" si="21"/>
        <v>99.999360707824309</v>
      </c>
      <c r="J120" s="2836"/>
    </row>
    <row r="121" spans="1:10" s="21" customFormat="1" ht="63" customHeight="1" x14ac:dyDescent="0.25">
      <c r="A121" s="1822"/>
      <c r="B121" s="1823"/>
      <c r="C121" s="1054" t="s">
        <v>24</v>
      </c>
      <c r="D121" s="1052">
        <f t="shared" si="22"/>
        <v>25129.149999999998</v>
      </c>
      <c r="E121" s="1052">
        <f t="shared" si="22"/>
        <v>25129.019999999997</v>
      </c>
      <c r="F121" s="1053">
        <f t="shared" si="20"/>
        <v>99.999482672513778</v>
      </c>
      <c r="G121" s="1823"/>
      <c r="H121" s="1052">
        <f>H125+H129</f>
        <v>25129.019999999997</v>
      </c>
      <c r="I121" s="1053">
        <f t="shared" si="21"/>
        <v>99.999482672513778</v>
      </c>
      <c r="J121" s="1823"/>
    </row>
    <row r="122" spans="1:10" s="21" customFormat="1" ht="19.5" customHeight="1" x14ac:dyDescent="0.25">
      <c r="A122" s="2822" t="s">
        <v>92</v>
      </c>
      <c r="B122" s="2837" t="s">
        <v>1094</v>
      </c>
      <c r="C122" s="1054" t="s">
        <v>18</v>
      </c>
      <c r="D122" s="1052">
        <f>D123+D124+D125</f>
        <v>2363.83</v>
      </c>
      <c r="E122" s="1052">
        <f>E123+E124+E125</f>
        <v>2363.83</v>
      </c>
      <c r="F122" s="1053">
        <f t="shared" si="20"/>
        <v>100</v>
      </c>
      <c r="G122" s="2709" t="s">
        <v>1596</v>
      </c>
      <c r="H122" s="1052">
        <f>H123+H124+H125</f>
        <v>2363.83</v>
      </c>
      <c r="I122" s="1053">
        <f t="shared" si="21"/>
        <v>100</v>
      </c>
      <c r="J122" s="2709"/>
    </row>
    <row r="123" spans="1:10" s="21" customFormat="1" ht="70.5" customHeight="1" x14ac:dyDescent="0.25">
      <c r="A123" s="2823"/>
      <c r="B123" s="2838"/>
      <c r="C123" s="1054" t="s">
        <v>19</v>
      </c>
      <c r="D123" s="1052">
        <v>736.57</v>
      </c>
      <c r="E123" s="1052">
        <v>736.57</v>
      </c>
      <c r="F123" s="1053">
        <f t="shared" si="20"/>
        <v>100</v>
      </c>
      <c r="G123" s="2713"/>
      <c r="H123" s="1052">
        <v>736.57</v>
      </c>
      <c r="I123" s="1053">
        <f t="shared" si="21"/>
        <v>100</v>
      </c>
      <c r="J123" s="2713"/>
    </row>
    <row r="124" spans="1:10" s="21" customFormat="1" ht="93.75" customHeight="1" x14ac:dyDescent="0.25">
      <c r="A124" s="2823"/>
      <c r="B124" s="2838"/>
      <c r="C124" s="1054" t="s">
        <v>1091</v>
      </c>
      <c r="D124" s="1052">
        <v>386.25</v>
      </c>
      <c r="E124" s="1052">
        <v>386.25</v>
      </c>
      <c r="F124" s="1053">
        <f t="shared" si="20"/>
        <v>100</v>
      </c>
      <c r="G124" s="2713"/>
      <c r="H124" s="1052">
        <v>386.25</v>
      </c>
      <c r="I124" s="1053">
        <f t="shared" si="21"/>
        <v>100</v>
      </c>
      <c r="J124" s="2713"/>
    </row>
    <row r="125" spans="1:10" s="21" customFormat="1" ht="56.25" customHeight="1" x14ac:dyDescent="0.25">
      <c r="A125" s="2824"/>
      <c r="B125" s="2839"/>
      <c r="C125" s="1054" t="s">
        <v>24</v>
      </c>
      <c r="D125" s="1052">
        <v>1241.01</v>
      </c>
      <c r="E125" s="1052">
        <v>1241.01</v>
      </c>
      <c r="F125" s="1053">
        <f t="shared" si="20"/>
        <v>100</v>
      </c>
      <c r="G125" s="2710"/>
      <c r="H125" s="1052">
        <v>1241.01</v>
      </c>
      <c r="I125" s="1053">
        <f t="shared" si="21"/>
        <v>100</v>
      </c>
      <c r="J125" s="2710"/>
    </row>
    <row r="126" spans="1:10" s="21" customFormat="1" ht="21" customHeight="1" x14ac:dyDescent="0.25">
      <c r="A126" s="2822" t="s">
        <v>93</v>
      </c>
      <c r="B126" s="2837" t="s">
        <v>1095</v>
      </c>
      <c r="C126" s="1051" t="s">
        <v>18</v>
      </c>
      <c r="D126" s="1052">
        <f>D127+D128+D129</f>
        <v>45501.22</v>
      </c>
      <c r="E126" s="1052">
        <f>E127+E128+E129</f>
        <v>45500.959999999999</v>
      </c>
      <c r="F126" s="1053">
        <f t="shared" si="20"/>
        <v>99.999428586749971</v>
      </c>
      <c r="G126" s="2709" t="s">
        <v>1597</v>
      </c>
      <c r="H126" s="1052">
        <f>H127+H128+H129</f>
        <v>45500.959999999999</v>
      </c>
      <c r="I126" s="1053">
        <f t="shared" si="21"/>
        <v>99.999428586749971</v>
      </c>
      <c r="J126" s="2840"/>
    </row>
    <row r="127" spans="1:10" s="21" customFormat="1" ht="75" customHeight="1" x14ac:dyDescent="0.25">
      <c r="A127" s="2823"/>
      <c r="B127" s="2838"/>
      <c r="C127" s="1054" t="s">
        <v>19</v>
      </c>
      <c r="D127" s="1052">
        <v>14178.18</v>
      </c>
      <c r="E127" s="1052">
        <v>14178.1</v>
      </c>
      <c r="F127" s="1053">
        <f t="shared" si="20"/>
        <v>99.999435752684761</v>
      </c>
      <c r="G127" s="2713"/>
      <c r="H127" s="1052">
        <v>14178.1</v>
      </c>
      <c r="I127" s="1053">
        <f t="shared" si="21"/>
        <v>99.999435752684761</v>
      </c>
      <c r="J127" s="2841"/>
    </row>
    <row r="128" spans="1:10" s="21" customFormat="1" ht="93.75" customHeight="1" x14ac:dyDescent="0.25">
      <c r="A128" s="2823"/>
      <c r="B128" s="2838"/>
      <c r="C128" s="1051" t="s">
        <v>1091</v>
      </c>
      <c r="D128" s="1052">
        <v>7434.9</v>
      </c>
      <c r="E128" s="1052">
        <v>7434.85</v>
      </c>
      <c r="F128" s="1053">
        <f t="shared" si="20"/>
        <v>99.999327495998614</v>
      </c>
      <c r="G128" s="2713"/>
      <c r="H128" s="1052">
        <v>7434.85</v>
      </c>
      <c r="I128" s="1053">
        <f t="shared" si="21"/>
        <v>99.999327495998614</v>
      </c>
      <c r="J128" s="2841"/>
    </row>
    <row r="129" spans="1:10" s="21" customFormat="1" ht="54.75" customHeight="1" x14ac:dyDescent="0.25">
      <c r="A129" s="2824"/>
      <c r="B129" s="2839"/>
      <c r="C129" s="1585" t="s">
        <v>24</v>
      </c>
      <c r="D129" s="1594">
        <v>23888.14</v>
      </c>
      <c r="E129" s="1594">
        <v>23888.01</v>
      </c>
      <c r="F129" s="1595">
        <f t="shared" si="20"/>
        <v>99.999455796893344</v>
      </c>
      <c r="G129" s="2710"/>
      <c r="H129" s="1594">
        <v>23888.01</v>
      </c>
      <c r="I129" s="1595">
        <f t="shared" si="21"/>
        <v>99.999455796893344</v>
      </c>
      <c r="J129" s="2842"/>
    </row>
    <row r="130" spans="1:10" ht="20.25" customHeight="1" x14ac:dyDescent="0.25">
      <c r="A130" s="2717" t="s">
        <v>14</v>
      </c>
      <c r="B130" s="1896" t="s">
        <v>1096</v>
      </c>
      <c r="C130" s="1050" t="s">
        <v>18</v>
      </c>
      <c r="D130" s="1046">
        <f>D131+D132</f>
        <v>0</v>
      </c>
      <c r="E130" s="1046">
        <f>E131+E132</f>
        <v>0</v>
      </c>
      <c r="F130" s="1049">
        <v>0</v>
      </c>
      <c r="G130" s="2718"/>
      <c r="H130" s="1046">
        <f>H131+H132+H133</f>
        <v>0</v>
      </c>
      <c r="I130" s="1049">
        <v>0</v>
      </c>
      <c r="J130" s="2719"/>
    </row>
    <row r="131" spans="1:10" ht="87.75" customHeight="1" x14ac:dyDescent="0.25">
      <c r="A131" s="2717"/>
      <c r="B131" s="1896"/>
      <c r="C131" s="1050" t="s">
        <v>19</v>
      </c>
      <c r="D131" s="1046">
        <f>D145</f>
        <v>0</v>
      </c>
      <c r="E131" s="1046">
        <f>E145</f>
        <v>0</v>
      </c>
      <c r="F131" s="1049">
        <v>0</v>
      </c>
      <c r="G131" s="2718"/>
      <c r="H131" s="1046">
        <f>H145</f>
        <v>0</v>
      </c>
      <c r="I131" s="1049">
        <v>0</v>
      </c>
      <c r="J131" s="2719"/>
    </row>
    <row r="132" spans="1:10" ht="87.75" customHeight="1" x14ac:dyDescent="0.25">
      <c r="A132" s="2717"/>
      <c r="B132" s="1896"/>
      <c r="C132" s="1050" t="s">
        <v>1091</v>
      </c>
      <c r="D132" s="1055">
        <f>D133+D146</f>
        <v>0</v>
      </c>
      <c r="E132" s="1055">
        <f>E133+E146</f>
        <v>0</v>
      </c>
      <c r="F132" s="1049">
        <v>0</v>
      </c>
      <c r="G132" s="2718"/>
      <c r="H132" s="1056">
        <f>H133+H146</f>
        <v>0</v>
      </c>
      <c r="I132" s="1049">
        <v>0</v>
      </c>
      <c r="J132" s="2719"/>
    </row>
    <row r="133" spans="1:10" ht="90" customHeight="1" x14ac:dyDescent="0.25">
      <c r="A133" s="894" t="s">
        <v>78</v>
      </c>
      <c r="B133" s="486" t="s">
        <v>1097</v>
      </c>
      <c r="C133" s="886" t="s">
        <v>23</v>
      </c>
      <c r="D133" s="1057">
        <f>D135</f>
        <v>0</v>
      </c>
      <c r="E133" s="1057">
        <f>E135</f>
        <v>0</v>
      </c>
      <c r="F133" s="1053">
        <v>0</v>
      </c>
      <c r="G133" s="1058" t="s">
        <v>1093</v>
      </c>
      <c r="H133" s="1057">
        <f>H135</f>
        <v>0</v>
      </c>
      <c r="I133" s="1053">
        <v>0</v>
      </c>
      <c r="J133" s="1059"/>
    </row>
    <row r="134" spans="1:10" ht="90" customHeight="1" x14ac:dyDescent="0.25">
      <c r="A134" s="894" t="s">
        <v>101</v>
      </c>
      <c r="B134" s="487" t="s">
        <v>1098</v>
      </c>
      <c r="C134" s="2714" t="s">
        <v>1598</v>
      </c>
      <c r="D134" s="2715"/>
      <c r="E134" s="2715"/>
      <c r="F134" s="2715"/>
      <c r="G134" s="2715"/>
      <c r="H134" s="2715"/>
      <c r="I134" s="2715"/>
      <c r="J134" s="2716"/>
    </row>
    <row r="135" spans="1:10" ht="24" customHeight="1" x14ac:dyDescent="0.25">
      <c r="A135" s="2623" t="s">
        <v>102</v>
      </c>
      <c r="B135" s="1874" t="s">
        <v>84</v>
      </c>
      <c r="C135" s="1042" t="s">
        <v>18</v>
      </c>
      <c r="D135" s="1057">
        <f>D136</f>
        <v>0</v>
      </c>
      <c r="E135" s="1057">
        <f>E136+E137</f>
        <v>0</v>
      </c>
      <c r="F135" s="1060">
        <v>0</v>
      </c>
      <c r="G135" s="2709" t="s">
        <v>1099</v>
      </c>
      <c r="H135" s="1057">
        <f>H136</f>
        <v>0</v>
      </c>
      <c r="I135" s="1060">
        <v>0</v>
      </c>
      <c r="J135" s="2711"/>
    </row>
    <row r="136" spans="1:10" ht="94.5" customHeight="1" x14ac:dyDescent="0.25">
      <c r="A136" s="2623"/>
      <c r="B136" s="1874"/>
      <c r="C136" s="1042" t="s">
        <v>23</v>
      </c>
      <c r="D136" s="1057">
        <f>D137+D138+D140+D142+D143</f>
        <v>0</v>
      </c>
      <c r="E136" s="1057">
        <f>E137+E138+E140+E142+E143</f>
        <v>0</v>
      </c>
      <c r="F136" s="1060">
        <v>0</v>
      </c>
      <c r="G136" s="2710"/>
      <c r="H136" s="1057">
        <f>H137+H138+H140+H142+H143</f>
        <v>0</v>
      </c>
      <c r="I136" s="1060">
        <v>0</v>
      </c>
      <c r="J136" s="2712"/>
    </row>
    <row r="137" spans="1:10" ht="96" customHeight="1" x14ac:dyDescent="0.25">
      <c r="A137" s="1580" t="s">
        <v>652</v>
      </c>
      <c r="B137" s="486" t="s">
        <v>1100</v>
      </c>
      <c r="C137" s="1042" t="s">
        <v>23</v>
      </c>
      <c r="D137" s="1057">
        <v>0</v>
      </c>
      <c r="E137" s="1057">
        <v>0</v>
      </c>
      <c r="F137" s="1060">
        <v>0</v>
      </c>
      <c r="G137" s="2005"/>
      <c r="H137" s="1057">
        <v>0</v>
      </c>
      <c r="I137" s="1060">
        <v>0</v>
      </c>
      <c r="J137" s="2005" t="s">
        <v>698</v>
      </c>
    </row>
    <row r="138" spans="1:10" ht="19.5" customHeight="1" x14ac:dyDescent="0.25">
      <c r="A138" s="2623" t="s">
        <v>653</v>
      </c>
      <c r="B138" s="2005" t="s">
        <v>1101</v>
      </c>
      <c r="C138" s="1042" t="s">
        <v>18</v>
      </c>
      <c r="D138" s="1057">
        <f>D139</f>
        <v>0</v>
      </c>
      <c r="E138" s="1057">
        <f>E139</f>
        <v>0</v>
      </c>
      <c r="F138" s="1060">
        <v>0</v>
      </c>
      <c r="G138" s="2005"/>
      <c r="H138" s="1057">
        <f>H139</f>
        <v>0</v>
      </c>
      <c r="I138" s="1060">
        <v>0</v>
      </c>
      <c r="J138" s="2005"/>
    </row>
    <row r="139" spans="1:10" ht="97.5" customHeight="1" x14ac:dyDescent="0.25">
      <c r="A139" s="2623"/>
      <c r="B139" s="2005"/>
      <c r="C139" s="1042" t="s">
        <v>23</v>
      </c>
      <c r="D139" s="1057">
        <v>0</v>
      </c>
      <c r="E139" s="1057">
        <v>0</v>
      </c>
      <c r="F139" s="1060">
        <v>0</v>
      </c>
      <c r="G139" s="2005"/>
      <c r="H139" s="1057">
        <v>0</v>
      </c>
      <c r="I139" s="1060">
        <v>0</v>
      </c>
      <c r="J139" s="2005"/>
    </row>
    <row r="140" spans="1:10" ht="22.5" customHeight="1" x14ac:dyDescent="0.25">
      <c r="A140" s="2754" t="s">
        <v>654</v>
      </c>
      <c r="B140" s="2672" t="s">
        <v>1861</v>
      </c>
      <c r="C140" s="886" t="s">
        <v>18</v>
      </c>
      <c r="D140" s="1057">
        <f>D141</f>
        <v>0</v>
      </c>
      <c r="E140" s="1057">
        <f>E141</f>
        <v>0</v>
      </c>
      <c r="F140" s="1060">
        <v>0</v>
      </c>
      <c r="G140" s="2756"/>
      <c r="H140" s="1057">
        <f>H141</f>
        <v>0</v>
      </c>
      <c r="I140" s="1060">
        <v>0</v>
      </c>
      <c r="J140" s="2709" t="s">
        <v>698</v>
      </c>
    </row>
    <row r="141" spans="1:10" ht="90" customHeight="1" x14ac:dyDescent="0.25">
      <c r="A141" s="2755"/>
      <c r="B141" s="2674"/>
      <c r="C141" s="886" t="s">
        <v>23</v>
      </c>
      <c r="D141" s="1057">
        <v>0</v>
      </c>
      <c r="E141" s="1057">
        <v>0</v>
      </c>
      <c r="F141" s="1060">
        <v>0</v>
      </c>
      <c r="G141" s="2757"/>
      <c r="H141" s="1057">
        <v>0</v>
      </c>
      <c r="I141" s="1060">
        <v>0</v>
      </c>
      <c r="J141" s="2710"/>
    </row>
    <row r="142" spans="1:10" ht="142.5" customHeight="1" x14ac:dyDescent="0.25">
      <c r="A142" s="894" t="s">
        <v>655</v>
      </c>
      <c r="B142" s="487" t="s">
        <v>97</v>
      </c>
      <c r="C142" s="886" t="s">
        <v>23</v>
      </c>
      <c r="D142" s="1057">
        <v>0</v>
      </c>
      <c r="E142" s="1057">
        <v>0</v>
      </c>
      <c r="F142" s="1060">
        <v>0</v>
      </c>
      <c r="G142" s="1062"/>
      <c r="H142" s="1057">
        <v>0</v>
      </c>
      <c r="I142" s="1060">
        <v>0</v>
      </c>
      <c r="J142" s="1063" t="s">
        <v>698</v>
      </c>
    </row>
    <row r="143" spans="1:10" ht="144.75" customHeight="1" x14ac:dyDescent="0.25">
      <c r="A143" s="894" t="s">
        <v>656</v>
      </c>
      <c r="B143" s="1064" t="s">
        <v>1102</v>
      </c>
      <c r="C143" s="1065" t="s">
        <v>23</v>
      </c>
      <c r="D143" s="1061">
        <v>0</v>
      </c>
      <c r="E143" s="1061">
        <v>0</v>
      </c>
      <c r="F143" s="1066">
        <v>0</v>
      </c>
      <c r="G143" s="1067"/>
      <c r="H143" s="1061">
        <v>0</v>
      </c>
      <c r="I143" s="1066">
        <v>0</v>
      </c>
      <c r="J143" s="1067" t="s">
        <v>698</v>
      </c>
    </row>
    <row r="144" spans="1:10" s="21" customFormat="1" ht="18.75" customHeight="1" x14ac:dyDescent="0.25">
      <c r="A144" s="2748" t="s">
        <v>79</v>
      </c>
      <c r="B144" s="2751" t="s">
        <v>1862</v>
      </c>
      <c r="C144" s="886" t="s">
        <v>18</v>
      </c>
      <c r="D144" s="1057">
        <f>D145+D146</f>
        <v>0</v>
      </c>
      <c r="E144" s="1057">
        <v>0</v>
      </c>
      <c r="F144" s="1060">
        <v>0</v>
      </c>
      <c r="G144" s="2745"/>
      <c r="H144" s="1057">
        <f>H145+H146</f>
        <v>0</v>
      </c>
      <c r="I144" s="1060">
        <v>0</v>
      </c>
      <c r="J144" s="2711" t="s">
        <v>1124</v>
      </c>
    </row>
    <row r="145" spans="1:12" s="21" customFormat="1" ht="75" x14ac:dyDescent="0.25">
      <c r="A145" s="2749"/>
      <c r="B145" s="2752"/>
      <c r="C145" s="1068" t="s">
        <v>19</v>
      </c>
      <c r="D145" s="1069">
        <v>0</v>
      </c>
      <c r="E145" s="1057">
        <v>0</v>
      </c>
      <c r="F145" s="1060">
        <v>0</v>
      </c>
      <c r="G145" s="2746"/>
      <c r="H145" s="1057">
        <v>0</v>
      </c>
      <c r="I145" s="1060">
        <v>0</v>
      </c>
      <c r="J145" s="2744"/>
    </row>
    <row r="146" spans="1:12" s="21" customFormat="1" ht="88.5" customHeight="1" x14ac:dyDescent="0.25">
      <c r="A146" s="2750"/>
      <c r="B146" s="2753"/>
      <c r="C146" s="1068" t="s">
        <v>23</v>
      </c>
      <c r="D146" s="1069">
        <v>0</v>
      </c>
      <c r="E146" s="1057">
        <v>0</v>
      </c>
      <c r="F146" s="1060">
        <v>0</v>
      </c>
      <c r="G146" s="2747"/>
      <c r="H146" s="1057">
        <v>0</v>
      </c>
      <c r="I146" s="1060">
        <v>0</v>
      </c>
      <c r="J146" s="2712"/>
    </row>
    <row r="147" spans="1:12" ht="24" customHeight="1" x14ac:dyDescent="0.25">
      <c r="A147" s="2758"/>
      <c r="B147" s="2707" t="s">
        <v>85</v>
      </c>
      <c r="C147" s="628" t="s">
        <v>18</v>
      </c>
      <c r="D147" s="389">
        <f>D148+D149+D150</f>
        <v>47865.05</v>
      </c>
      <c r="E147" s="389">
        <f>E148+E149+E150</f>
        <v>47864.789999999994</v>
      </c>
      <c r="F147" s="1070">
        <f t="shared" ref="F147:F156" si="23">E147/D147*100</f>
        <v>99.999456806166492</v>
      </c>
      <c r="G147" s="2708"/>
      <c r="H147" s="389">
        <f>H148+H149+H150</f>
        <v>47864.789999999994</v>
      </c>
      <c r="I147" s="1070">
        <f t="shared" ref="I147:I156" si="24">H147/D147*100</f>
        <v>99.999456806166492</v>
      </c>
      <c r="J147" s="2708"/>
    </row>
    <row r="148" spans="1:12" ht="79.5" customHeight="1" x14ac:dyDescent="0.25">
      <c r="A148" s="2758"/>
      <c r="B148" s="2707"/>
      <c r="C148" s="1071" t="s">
        <v>19</v>
      </c>
      <c r="D148" s="394">
        <f>D115+D131</f>
        <v>14914.75</v>
      </c>
      <c r="E148" s="394">
        <f>E115+E131</f>
        <v>14914.67</v>
      </c>
      <c r="F148" s="1070">
        <f t="shared" si="23"/>
        <v>99.99946361823028</v>
      </c>
      <c r="G148" s="2708"/>
      <c r="H148" s="389">
        <f>H115+H131</f>
        <v>14914.67</v>
      </c>
      <c r="I148" s="1070">
        <f t="shared" si="24"/>
        <v>99.99946361823028</v>
      </c>
      <c r="J148" s="2708"/>
    </row>
    <row r="149" spans="1:12" ht="96" customHeight="1" x14ac:dyDescent="0.25">
      <c r="A149" s="2758"/>
      <c r="B149" s="2707"/>
      <c r="C149" s="1071" t="s">
        <v>1091</v>
      </c>
      <c r="D149" s="394">
        <f>D116+D132</f>
        <v>7821.15</v>
      </c>
      <c r="E149" s="394">
        <f>E116+E132</f>
        <v>7821.1</v>
      </c>
      <c r="F149" s="1070">
        <f t="shared" si="23"/>
        <v>99.999360707824309</v>
      </c>
      <c r="G149" s="2708"/>
      <c r="H149" s="389">
        <f>H116+H132</f>
        <v>7821.1</v>
      </c>
      <c r="I149" s="1070">
        <f t="shared" si="24"/>
        <v>99.999360707824309</v>
      </c>
      <c r="J149" s="2708"/>
    </row>
    <row r="150" spans="1:12" ht="54" customHeight="1" x14ac:dyDescent="0.25">
      <c r="A150" s="2758"/>
      <c r="B150" s="2707"/>
      <c r="C150" s="1071" t="s">
        <v>24</v>
      </c>
      <c r="D150" s="394">
        <f>D117</f>
        <v>25129.149999999998</v>
      </c>
      <c r="E150" s="394">
        <f>E117</f>
        <v>25129.019999999997</v>
      </c>
      <c r="F150" s="1070">
        <f t="shared" si="23"/>
        <v>99.999482672513778</v>
      </c>
      <c r="G150" s="2708"/>
      <c r="H150" s="389">
        <f>H117</f>
        <v>25129.019999999997</v>
      </c>
      <c r="I150" s="1070">
        <f t="shared" si="24"/>
        <v>99.999482672513778</v>
      </c>
      <c r="J150" s="2708"/>
    </row>
    <row r="151" spans="1:12" ht="18.75" customHeight="1" x14ac:dyDescent="0.25">
      <c r="A151" s="2707"/>
      <c r="B151" s="2742" t="s">
        <v>29</v>
      </c>
      <c r="C151" s="885" t="s">
        <v>18</v>
      </c>
      <c r="D151" s="1056">
        <f>D152+D153+D154+D155+D156</f>
        <v>1373970.8999999997</v>
      </c>
      <c r="E151" s="1056">
        <f>E152+E153+E154+E155+E156</f>
        <v>1354873.2200000002</v>
      </c>
      <c r="F151" s="1070">
        <f t="shared" si="23"/>
        <v>98.610037519717523</v>
      </c>
      <c r="G151" s="2743"/>
      <c r="H151" s="1056">
        <f>H152+H153+H154+H155+H156</f>
        <v>1354873.2200000002</v>
      </c>
      <c r="I151" s="1070">
        <f t="shared" si="24"/>
        <v>98.610037519717523</v>
      </c>
      <c r="J151" s="2743"/>
    </row>
    <row r="152" spans="1:12" ht="71.25" customHeight="1" x14ac:dyDescent="0.25">
      <c r="A152" s="2707"/>
      <c r="B152" s="2742"/>
      <c r="C152" s="885" t="s">
        <v>22</v>
      </c>
      <c r="D152" s="1056">
        <f>D90</f>
        <v>88910.44</v>
      </c>
      <c r="E152" s="1056">
        <f>E90</f>
        <v>88910.43</v>
      </c>
      <c r="F152" s="1070">
        <f t="shared" si="23"/>
        <v>99.999988752726892</v>
      </c>
      <c r="G152" s="2743"/>
      <c r="H152" s="1056">
        <f>H90</f>
        <v>88910.43</v>
      </c>
      <c r="I152" s="1070">
        <f t="shared" si="24"/>
        <v>99.999988752726892</v>
      </c>
      <c r="J152" s="2743"/>
    </row>
    <row r="153" spans="1:12" ht="97.5" customHeight="1" x14ac:dyDescent="0.25">
      <c r="A153" s="2707"/>
      <c r="B153" s="2742"/>
      <c r="C153" s="885" t="s">
        <v>19</v>
      </c>
      <c r="D153" s="1056">
        <f>D91+D148</f>
        <v>67711.08</v>
      </c>
      <c r="E153" s="1056">
        <f>E91+E148</f>
        <v>66278.37000000001</v>
      </c>
      <c r="F153" s="1070">
        <f t="shared" si="23"/>
        <v>97.88408337306096</v>
      </c>
      <c r="G153" s="2743"/>
      <c r="H153" s="1056">
        <f>H91+H148</f>
        <v>66278.37000000001</v>
      </c>
      <c r="I153" s="1070">
        <f t="shared" si="24"/>
        <v>97.88408337306096</v>
      </c>
      <c r="J153" s="2743"/>
      <c r="L153" s="169"/>
    </row>
    <row r="154" spans="1:12" ht="99.75" customHeight="1" x14ac:dyDescent="0.25">
      <c r="A154" s="2707"/>
      <c r="B154" s="2742"/>
      <c r="C154" s="885" t="s">
        <v>1091</v>
      </c>
      <c r="D154" s="1056">
        <f>D92+D112+D149</f>
        <v>1186695.4899999998</v>
      </c>
      <c r="E154" s="1056">
        <f>E92+E112+E149</f>
        <v>1169064.79</v>
      </c>
      <c r="F154" s="1070">
        <f t="shared" si="23"/>
        <v>98.514302940512593</v>
      </c>
      <c r="G154" s="2743"/>
      <c r="H154" s="1056">
        <f>H92+H112+H149</f>
        <v>1169064.79</v>
      </c>
      <c r="I154" s="1070">
        <f t="shared" si="24"/>
        <v>98.514302940512593</v>
      </c>
      <c r="J154" s="2743"/>
    </row>
    <row r="155" spans="1:12" ht="63" customHeight="1" x14ac:dyDescent="0.25">
      <c r="A155" s="2707"/>
      <c r="B155" s="2742"/>
      <c r="C155" s="885" t="s">
        <v>24</v>
      </c>
      <c r="D155" s="1056">
        <f>D150</f>
        <v>25129.149999999998</v>
      </c>
      <c r="E155" s="1056">
        <f>E150</f>
        <v>25129.019999999997</v>
      </c>
      <c r="F155" s="1070">
        <f t="shared" si="23"/>
        <v>99.999482672513778</v>
      </c>
      <c r="G155" s="2743"/>
      <c r="H155" s="1056">
        <f>H150</f>
        <v>25129.019999999997</v>
      </c>
      <c r="I155" s="1070">
        <f t="shared" si="24"/>
        <v>99.999482672513778</v>
      </c>
      <c r="J155" s="2743"/>
    </row>
    <row r="156" spans="1:12" ht="104.25" customHeight="1" x14ac:dyDescent="0.25">
      <c r="A156" s="2707"/>
      <c r="B156" s="2742"/>
      <c r="C156" s="885" t="s">
        <v>1057</v>
      </c>
      <c r="D156" s="1056">
        <f>D93</f>
        <v>5524.74</v>
      </c>
      <c r="E156" s="1056">
        <f>E93</f>
        <v>5490.61</v>
      </c>
      <c r="F156" s="1070">
        <f t="shared" si="23"/>
        <v>99.382233372068185</v>
      </c>
      <c r="G156" s="2743"/>
      <c r="H156" s="1056">
        <f>H93</f>
        <v>5490.61</v>
      </c>
      <c r="I156" s="1070">
        <f t="shared" si="24"/>
        <v>99.382233372068185</v>
      </c>
      <c r="J156" s="2743"/>
      <c r="K156" s="169"/>
    </row>
    <row r="158" spans="1:12" x14ac:dyDescent="0.25">
      <c r="H158" s="170"/>
    </row>
    <row r="159" spans="1:12" x14ac:dyDescent="0.25">
      <c r="D159" s="170"/>
    </row>
    <row r="160" spans="1:12" x14ac:dyDescent="0.25">
      <c r="D160" s="170"/>
      <c r="H160" s="170"/>
    </row>
    <row r="162" spans="4:4" x14ac:dyDescent="0.25">
      <c r="D162" s="121"/>
    </row>
  </sheetData>
  <mergeCells count="223">
    <mergeCell ref="J118:J120"/>
    <mergeCell ref="A126:A129"/>
    <mergeCell ref="B126:B129"/>
    <mergeCell ref="G126:G129"/>
    <mergeCell ref="J126:J129"/>
    <mergeCell ref="J73:J76"/>
    <mergeCell ref="A89:A92"/>
    <mergeCell ref="B89:B92"/>
    <mergeCell ref="G89:G92"/>
    <mergeCell ref="J89:J92"/>
    <mergeCell ref="A99:A100"/>
    <mergeCell ref="B99:B100"/>
    <mergeCell ref="C99:C100"/>
    <mergeCell ref="D99:D100"/>
    <mergeCell ref="E99:E100"/>
    <mergeCell ref="F99:F100"/>
    <mergeCell ref="H99:H100"/>
    <mergeCell ref="I99:I100"/>
    <mergeCell ref="J99:J100"/>
    <mergeCell ref="A113:J113"/>
    <mergeCell ref="A122:A125"/>
    <mergeCell ref="B122:B125"/>
    <mergeCell ref="E103:E104"/>
    <mergeCell ref="F103:F104"/>
    <mergeCell ref="A110:A111"/>
    <mergeCell ref="B110:B111"/>
    <mergeCell ref="G110:G111"/>
    <mergeCell ref="J110:J111"/>
    <mergeCell ref="A108:A109"/>
    <mergeCell ref="B108:B109"/>
    <mergeCell ref="G108:G109"/>
    <mergeCell ref="J108:J109"/>
    <mergeCell ref="C18:C19"/>
    <mergeCell ref="D18:D19"/>
    <mergeCell ref="E18:E19"/>
    <mergeCell ref="A21:A23"/>
    <mergeCell ref="B21:B23"/>
    <mergeCell ref="G21:G23"/>
    <mergeCell ref="J21:J23"/>
    <mergeCell ref="A39:A40"/>
    <mergeCell ref="B39:B40"/>
    <mergeCell ref="B46:B47"/>
    <mergeCell ref="C46:C47"/>
    <mergeCell ref="D46:D47"/>
    <mergeCell ref="E46:E47"/>
    <mergeCell ref="F46:F47"/>
    <mergeCell ref="G46:G47"/>
    <mergeCell ref="H46:H47"/>
    <mergeCell ref="A81:A84"/>
    <mergeCell ref="B81:B84"/>
    <mergeCell ref="G81:G84"/>
    <mergeCell ref="J81:J84"/>
    <mergeCell ref="A77:A80"/>
    <mergeCell ref="B77:B80"/>
    <mergeCell ref="G77:G80"/>
    <mergeCell ref="J77:J80"/>
    <mergeCell ref="M14:M15"/>
    <mergeCell ref="M17:M18"/>
    <mergeCell ref="K17:K18"/>
    <mergeCell ref="J24:J26"/>
    <mergeCell ref="G44:G45"/>
    <mergeCell ref="J44:J45"/>
    <mergeCell ref="G19:G20"/>
    <mergeCell ref="I46:I47"/>
    <mergeCell ref="J46:J47"/>
    <mergeCell ref="A14:A16"/>
    <mergeCell ref="B14:B16"/>
    <mergeCell ref="G14:G16"/>
    <mergeCell ref="J14:J16"/>
    <mergeCell ref="G39:G40"/>
    <mergeCell ref="A48:A49"/>
    <mergeCell ref="B48:B49"/>
    <mergeCell ref="H103:H104"/>
    <mergeCell ref="I103:I104"/>
    <mergeCell ref="A103:A104"/>
    <mergeCell ref="B103:B104"/>
    <mergeCell ref="G103:G104"/>
    <mergeCell ref="J48:J49"/>
    <mergeCell ref="A58:A61"/>
    <mergeCell ref="B58:B61"/>
    <mergeCell ref="G58:G61"/>
    <mergeCell ref="J58:J61"/>
    <mergeCell ref="J103:J104"/>
    <mergeCell ref="G99:G100"/>
    <mergeCell ref="G85:G88"/>
    <mergeCell ref="J85:J88"/>
    <mergeCell ref="A96:A98"/>
    <mergeCell ref="B96:B98"/>
    <mergeCell ref="C96:C98"/>
    <mergeCell ref="D96:D98"/>
    <mergeCell ref="E96:E98"/>
    <mergeCell ref="F96:F98"/>
    <mergeCell ref="H96:H98"/>
    <mergeCell ref="I96:I98"/>
    <mergeCell ref="J96:J98"/>
    <mergeCell ref="G96:G98"/>
    <mergeCell ref="G48:G49"/>
    <mergeCell ref="I37:I38"/>
    <mergeCell ref="A37:A38"/>
    <mergeCell ref="H42:H43"/>
    <mergeCell ref="I42:I43"/>
    <mergeCell ref="J37:J38"/>
    <mergeCell ref="C37:C38"/>
    <mergeCell ref="D37:D38"/>
    <mergeCell ref="E37:E38"/>
    <mergeCell ref="F37:F38"/>
    <mergeCell ref="H37:H38"/>
    <mergeCell ref="A46:A47"/>
    <mergeCell ref="A2:J2"/>
    <mergeCell ref="A3:J3"/>
    <mergeCell ref="A4:J4"/>
    <mergeCell ref="A5:J5"/>
    <mergeCell ref="A9:J9"/>
    <mergeCell ref="A10:A13"/>
    <mergeCell ref="B10:B13"/>
    <mergeCell ref="G10:G13"/>
    <mergeCell ref="J10:J13"/>
    <mergeCell ref="K33:K35"/>
    <mergeCell ref="A24:A26"/>
    <mergeCell ref="B24:B26"/>
    <mergeCell ref="G24:G26"/>
    <mergeCell ref="A19:A20"/>
    <mergeCell ref="B19:B20"/>
    <mergeCell ref="A31:A32"/>
    <mergeCell ref="B31:B32"/>
    <mergeCell ref="G31:G32"/>
    <mergeCell ref="J31:J32"/>
    <mergeCell ref="A33:A34"/>
    <mergeCell ref="B33:B34"/>
    <mergeCell ref="G33:G34"/>
    <mergeCell ref="J33:J34"/>
    <mergeCell ref="J19:J20"/>
    <mergeCell ref="A29:A30"/>
    <mergeCell ref="B29:B30"/>
    <mergeCell ref="G29:G30"/>
    <mergeCell ref="J29:J30"/>
    <mergeCell ref="K51:K57"/>
    <mergeCell ref="A69:A72"/>
    <mergeCell ref="B69:B72"/>
    <mergeCell ref="G69:G72"/>
    <mergeCell ref="J69:J72"/>
    <mergeCell ref="A62:A64"/>
    <mergeCell ref="B62:B64"/>
    <mergeCell ref="A65:A68"/>
    <mergeCell ref="B65:B68"/>
    <mergeCell ref="G65:G68"/>
    <mergeCell ref="J65:J68"/>
    <mergeCell ref="A55:A57"/>
    <mergeCell ref="B55:B57"/>
    <mergeCell ref="J55:J57"/>
    <mergeCell ref="G55:G57"/>
    <mergeCell ref="G62:G64"/>
    <mergeCell ref="J62:J64"/>
    <mergeCell ref="A151:A156"/>
    <mergeCell ref="B151:B156"/>
    <mergeCell ref="G151:G156"/>
    <mergeCell ref="J151:J156"/>
    <mergeCell ref="G137:G139"/>
    <mergeCell ref="J137:J139"/>
    <mergeCell ref="A138:A139"/>
    <mergeCell ref="B138:B139"/>
    <mergeCell ref="J144:J146"/>
    <mergeCell ref="G144:G146"/>
    <mergeCell ref="A144:A146"/>
    <mergeCell ref="B144:B146"/>
    <mergeCell ref="A140:A141"/>
    <mergeCell ref="B140:B141"/>
    <mergeCell ref="J140:J141"/>
    <mergeCell ref="G140:G141"/>
    <mergeCell ref="A149:A150"/>
    <mergeCell ref="B149:B150"/>
    <mergeCell ref="G149:G150"/>
    <mergeCell ref="J147:J148"/>
    <mergeCell ref="J149:J150"/>
    <mergeCell ref="A147:A148"/>
    <mergeCell ref="G106:G107"/>
    <mergeCell ref="A106:A107"/>
    <mergeCell ref="B106:B107"/>
    <mergeCell ref="J106:J107"/>
    <mergeCell ref="C103:C104"/>
    <mergeCell ref="D103:D104"/>
    <mergeCell ref="B37:B38"/>
    <mergeCell ref="G37:G38"/>
    <mergeCell ref="A42:A43"/>
    <mergeCell ref="B42:B43"/>
    <mergeCell ref="G42:G43"/>
    <mergeCell ref="J42:J43"/>
    <mergeCell ref="A44:A45"/>
    <mergeCell ref="B44:B45"/>
    <mergeCell ref="A52:A53"/>
    <mergeCell ref="B52:B53"/>
    <mergeCell ref="G52:G53"/>
    <mergeCell ref="J52:J53"/>
    <mergeCell ref="C42:C43"/>
    <mergeCell ref="D42:D43"/>
    <mergeCell ref="E42:E43"/>
    <mergeCell ref="F42:F43"/>
    <mergeCell ref="A85:A88"/>
    <mergeCell ref="B85:B88"/>
    <mergeCell ref="A94:J94"/>
    <mergeCell ref="A73:A76"/>
    <mergeCell ref="B73:B76"/>
    <mergeCell ref="G73:G76"/>
    <mergeCell ref="A114:A116"/>
    <mergeCell ref="B114:B116"/>
    <mergeCell ref="G114:G116"/>
    <mergeCell ref="J114:J116"/>
    <mergeCell ref="B147:B148"/>
    <mergeCell ref="G147:G148"/>
    <mergeCell ref="A135:A136"/>
    <mergeCell ref="B135:B136"/>
    <mergeCell ref="G135:G136"/>
    <mergeCell ref="J135:J136"/>
    <mergeCell ref="G122:G125"/>
    <mergeCell ref="J122:J125"/>
    <mergeCell ref="C134:J134"/>
    <mergeCell ref="A130:A132"/>
    <mergeCell ref="B130:B132"/>
    <mergeCell ref="G130:G132"/>
    <mergeCell ref="J130:J132"/>
    <mergeCell ref="A118:A120"/>
    <mergeCell ref="B118:B120"/>
    <mergeCell ref="G118:G120"/>
  </mergeCells>
  <pageMargins left="0.78740157480314965" right="0.39370078740157483" top="0.78740157480314965" bottom="0.78740157480314965" header="0.19685039370078741" footer="0.39370078740157483"/>
  <pageSetup paperSize="9" scale="62" firstPageNumber="260" fitToWidth="0" fitToHeight="0" orientation="landscape" useFirstPageNumber="1" r:id="rId1"/>
  <headerFooter>
    <oddFooter>&amp;R&amp;"Times New Roman,обычный"&amp;14&amp;P</oddFooter>
  </headerFooter>
  <rowBreaks count="5" manualBreakCount="5">
    <brk id="72" max="16383" man="1"/>
    <brk id="107" max="16383" man="1"/>
    <brk id="139" max="16383" man="1"/>
    <brk id="148" max="16383" man="1"/>
    <brk id="156"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K30"/>
  <sheetViews>
    <sheetView topLeftCell="A16" zoomScale="68" zoomScaleNormal="68" workbookViewId="0">
      <selection activeCell="F27" sqref="F27"/>
    </sheetView>
  </sheetViews>
  <sheetFormatPr defaultRowHeight="18" x14ac:dyDescent="0.25"/>
  <cols>
    <col min="1" max="1" width="6.7109375" style="208" customWidth="1"/>
    <col min="2" max="2" width="77.28515625" style="208" customWidth="1"/>
    <col min="3" max="3" width="12.28515625" style="208" customWidth="1"/>
    <col min="4" max="6" width="15.7109375" style="208" customWidth="1"/>
    <col min="7" max="7" width="70.28515625" style="208" customWidth="1"/>
    <col min="8" max="10" width="9.140625" style="208"/>
    <col min="11" max="11" width="18.42578125" style="208" customWidth="1"/>
    <col min="12" max="251" width="9.140625" style="208"/>
    <col min="252" max="252" width="5.7109375" style="208" customWidth="1"/>
    <col min="253" max="253" width="37.7109375" style="208" customWidth="1"/>
    <col min="254" max="254" width="15.7109375" style="208" customWidth="1"/>
    <col min="255" max="255" width="12.28515625" style="208" customWidth="1"/>
    <col min="256" max="258" width="15.7109375" style="208" customWidth="1"/>
    <col min="259" max="259" width="30.7109375" style="208" customWidth="1"/>
    <col min="260" max="260" width="13.7109375" style="208" customWidth="1"/>
    <col min="261" max="261" width="21" style="208" customWidth="1"/>
    <col min="262" max="263" width="15.7109375" style="208" customWidth="1"/>
    <col min="264" max="507" width="9.140625" style="208"/>
    <col min="508" max="508" width="5.7109375" style="208" customWidth="1"/>
    <col min="509" max="509" width="37.7109375" style="208" customWidth="1"/>
    <col min="510" max="510" width="15.7109375" style="208" customWidth="1"/>
    <col min="511" max="511" width="12.28515625" style="208" customWidth="1"/>
    <col min="512" max="514" width="15.7109375" style="208" customWidth="1"/>
    <col min="515" max="515" width="30.7109375" style="208" customWidth="1"/>
    <col min="516" max="516" width="13.7109375" style="208" customWidth="1"/>
    <col min="517" max="517" width="21" style="208" customWidth="1"/>
    <col min="518" max="519" width="15.7109375" style="208" customWidth="1"/>
    <col min="520" max="763" width="9.140625" style="208"/>
    <col min="764" max="764" width="5.7109375" style="208" customWidth="1"/>
    <col min="765" max="765" width="37.7109375" style="208" customWidth="1"/>
    <col min="766" max="766" width="15.7109375" style="208" customWidth="1"/>
    <col min="767" max="767" width="12.28515625" style="208" customWidth="1"/>
    <col min="768" max="770" width="15.7109375" style="208" customWidth="1"/>
    <col min="771" max="771" width="30.7109375" style="208" customWidth="1"/>
    <col min="772" max="772" width="13.7109375" style="208" customWidth="1"/>
    <col min="773" max="773" width="21" style="208" customWidth="1"/>
    <col min="774" max="775" width="15.7109375" style="208" customWidth="1"/>
    <col min="776" max="1019" width="9.140625" style="208"/>
    <col min="1020" max="1020" width="5.7109375" style="208" customWidth="1"/>
    <col min="1021" max="1021" width="37.7109375" style="208" customWidth="1"/>
    <col min="1022" max="1022" width="15.7109375" style="208" customWidth="1"/>
    <col min="1023" max="1023" width="12.28515625" style="208" customWidth="1"/>
    <col min="1024" max="1026" width="15.7109375" style="208" customWidth="1"/>
    <col min="1027" max="1027" width="30.7109375" style="208" customWidth="1"/>
    <col min="1028" max="1028" width="13.7109375" style="208" customWidth="1"/>
    <col min="1029" max="1029" width="21" style="208" customWidth="1"/>
    <col min="1030" max="1031" width="15.7109375" style="208" customWidth="1"/>
    <col min="1032" max="1275" width="9.140625" style="208"/>
    <col min="1276" max="1276" width="5.7109375" style="208" customWidth="1"/>
    <col min="1277" max="1277" width="37.7109375" style="208" customWidth="1"/>
    <col min="1278" max="1278" width="15.7109375" style="208" customWidth="1"/>
    <col min="1279" max="1279" width="12.28515625" style="208" customWidth="1"/>
    <col min="1280" max="1282" width="15.7109375" style="208" customWidth="1"/>
    <col min="1283" max="1283" width="30.7109375" style="208" customWidth="1"/>
    <col min="1284" max="1284" width="13.7109375" style="208" customWidth="1"/>
    <col min="1285" max="1285" width="21" style="208" customWidth="1"/>
    <col min="1286" max="1287" width="15.7109375" style="208" customWidth="1"/>
    <col min="1288" max="1531" width="9.140625" style="208"/>
    <col min="1532" max="1532" width="5.7109375" style="208" customWidth="1"/>
    <col min="1533" max="1533" width="37.7109375" style="208" customWidth="1"/>
    <col min="1534" max="1534" width="15.7109375" style="208" customWidth="1"/>
    <col min="1535" max="1535" width="12.28515625" style="208" customWidth="1"/>
    <col min="1536" max="1538" width="15.7109375" style="208" customWidth="1"/>
    <col min="1539" max="1539" width="30.7109375" style="208" customWidth="1"/>
    <col min="1540" max="1540" width="13.7109375" style="208" customWidth="1"/>
    <col min="1541" max="1541" width="21" style="208" customWidth="1"/>
    <col min="1542" max="1543" width="15.7109375" style="208" customWidth="1"/>
    <col min="1544" max="1787" width="9.140625" style="208"/>
    <col min="1788" max="1788" width="5.7109375" style="208" customWidth="1"/>
    <col min="1789" max="1789" width="37.7109375" style="208" customWidth="1"/>
    <col min="1790" max="1790" width="15.7109375" style="208" customWidth="1"/>
    <col min="1791" max="1791" width="12.28515625" style="208" customWidth="1"/>
    <col min="1792" max="1794" width="15.7109375" style="208" customWidth="1"/>
    <col min="1795" max="1795" width="30.7109375" style="208" customWidth="1"/>
    <col min="1796" max="1796" width="13.7109375" style="208" customWidth="1"/>
    <col min="1797" max="1797" width="21" style="208" customWidth="1"/>
    <col min="1798" max="1799" width="15.7109375" style="208" customWidth="1"/>
    <col min="1800" max="2043" width="9.140625" style="208"/>
    <col min="2044" max="2044" width="5.7109375" style="208" customWidth="1"/>
    <col min="2045" max="2045" width="37.7109375" style="208" customWidth="1"/>
    <col min="2046" max="2046" width="15.7109375" style="208" customWidth="1"/>
    <col min="2047" max="2047" width="12.28515625" style="208" customWidth="1"/>
    <col min="2048" max="2050" width="15.7109375" style="208" customWidth="1"/>
    <col min="2051" max="2051" width="30.7109375" style="208" customWidth="1"/>
    <col min="2052" max="2052" width="13.7109375" style="208" customWidth="1"/>
    <col min="2053" max="2053" width="21" style="208" customWidth="1"/>
    <col min="2054" max="2055" width="15.7109375" style="208" customWidth="1"/>
    <col min="2056" max="2299" width="9.140625" style="208"/>
    <col min="2300" max="2300" width="5.7109375" style="208" customWidth="1"/>
    <col min="2301" max="2301" width="37.7109375" style="208" customWidth="1"/>
    <col min="2302" max="2302" width="15.7109375" style="208" customWidth="1"/>
    <col min="2303" max="2303" width="12.28515625" style="208" customWidth="1"/>
    <col min="2304" max="2306" width="15.7109375" style="208" customWidth="1"/>
    <col min="2307" max="2307" width="30.7109375" style="208" customWidth="1"/>
    <col min="2308" max="2308" width="13.7109375" style="208" customWidth="1"/>
    <col min="2309" max="2309" width="21" style="208" customWidth="1"/>
    <col min="2310" max="2311" width="15.7109375" style="208" customWidth="1"/>
    <col min="2312" max="2555" width="9.140625" style="208"/>
    <col min="2556" max="2556" width="5.7109375" style="208" customWidth="1"/>
    <col min="2557" max="2557" width="37.7109375" style="208" customWidth="1"/>
    <col min="2558" max="2558" width="15.7109375" style="208" customWidth="1"/>
    <col min="2559" max="2559" width="12.28515625" style="208" customWidth="1"/>
    <col min="2560" max="2562" width="15.7109375" style="208" customWidth="1"/>
    <col min="2563" max="2563" width="30.7109375" style="208" customWidth="1"/>
    <col min="2564" max="2564" width="13.7109375" style="208" customWidth="1"/>
    <col min="2565" max="2565" width="21" style="208" customWidth="1"/>
    <col min="2566" max="2567" width="15.7109375" style="208" customWidth="1"/>
    <col min="2568" max="2811" width="9.140625" style="208"/>
    <col min="2812" max="2812" width="5.7109375" style="208" customWidth="1"/>
    <col min="2813" max="2813" width="37.7109375" style="208" customWidth="1"/>
    <col min="2814" max="2814" width="15.7109375" style="208" customWidth="1"/>
    <col min="2815" max="2815" width="12.28515625" style="208" customWidth="1"/>
    <col min="2816" max="2818" width="15.7109375" style="208" customWidth="1"/>
    <col min="2819" max="2819" width="30.7109375" style="208" customWidth="1"/>
    <col min="2820" max="2820" width="13.7109375" style="208" customWidth="1"/>
    <col min="2821" max="2821" width="21" style="208" customWidth="1"/>
    <col min="2822" max="2823" width="15.7109375" style="208" customWidth="1"/>
    <col min="2824" max="3067" width="9.140625" style="208"/>
    <col min="3068" max="3068" width="5.7109375" style="208" customWidth="1"/>
    <col min="3069" max="3069" width="37.7109375" style="208" customWidth="1"/>
    <col min="3070" max="3070" width="15.7109375" style="208" customWidth="1"/>
    <col min="3071" max="3071" width="12.28515625" style="208" customWidth="1"/>
    <col min="3072" max="3074" width="15.7109375" style="208" customWidth="1"/>
    <col min="3075" max="3075" width="30.7109375" style="208" customWidth="1"/>
    <col min="3076" max="3076" width="13.7109375" style="208" customWidth="1"/>
    <col min="3077" max="3077" width="21" style="208" customWidth="1"/>
    <col min="3078" max="3079" width="15.7109375" style="208" customWidth="1"/>
    <col min="3080" max="3323" width="9.140625" style="208"/>
    <col min="3324" max="3324" width="5.7109375" style="208" customWidth="1"/>
    <col min="3325" max="3325" width="37.7109375" style="208" customWidth="1"/>
    <col min="3326" max="3326" width="15.7109375" style="208" customWidth="1"/>
    <col min="3327" max="3327" width="12.28515625" style="208" customWidth="1"/>
    <col min="3328" max="3330" width="15.7109375" style="208" customWidth="1"/>
    <col min="3331" max="3331" width="30.7109375" style="208" customWidth="1"/>
    <col min="3332" max="3332" width="13.7109375" style="208" customWidth="1"/>
    <col min="3333" max="3333" width="21" style="208" customWidth="1"/>
    <col min="3334" max="3335" width="15.7109375" style="208" customWidth="1"/>
    <col min="3336" max="3579" width="9.140625" style="208"/>
    <col min="3580" max="3580" width="5.7109375" style="208" customWidth="1"/>
    <col min="3581" max="3581" width="37.7109375" style="208" customWidth="1"/>
    <col min="3582" max="3582" width="15.7109375" style="208" customWidth="1"/>
    <col min="3583" max="3583" width="12.28515625" style="208" customWidth="1"/>
    <col min="3584" max="3586" width="15.7109375" style="208" customWidth="1"/>
    <col min="3587" max="3587" width="30.7109375" style="208" customWidth="1"/>
    <col min="3588" max="3588" width="13.7109375" style="208" customWidth="1"/>
    <col min="3589" max="3589" width="21" style="208" customWidth="1"/>
    <col min="3590" max="3591" width="15.7109375" style="208" customWidth="1"/>
    <col min="3592" max="3835" width="9.140625" style="208"/>
    <col min="3836" max="3836" width="5.7109375" style="208" customWidth="1"/>
    <col min="3837" max="3837" width="37.7109375" style="208" customWidth="1"/>
    <col min="3838" max="3838" width="15.7109375" style="208" customWidth="1"/>
    <col min="3839" max="3839" width="12.28515625" style="208" customWidth="1"/>
    <col min="3840" max="3842" width="15.7109375" style="208" customWidth="1"/>
    <col min="3843" max="3843" width="30.7109375" style="208" customWidth="1"/>
    <col min="3844" max="3844" width="13.7109375" style="208" customWidth="1"/>
    <col min="3845" max="3845" width="21" style="208" customWidth="1"/>
    <col min="3846" max="3847" width="15.7109375" style="208" customWidth="1"/>
    <col min="3848" max="4091" width="9.140625" style="208"/>
    <col min="4092" max="4092" width="5.7109375" style="208" customWidth="1"/>
    <col min="4093" max="4093" width="37.7109375" style="208" customWidth="1"/>
    <col min="4094" max="4094" width="15.7109375" style="208" customWidth="1"/>
    <col min="4095" max="4095" width="12.28515625" style="208" customWidth="1"/>
    <col min="4096" max="4098" width="15.7109375" style="208" customWidth="1"/>
    <col min="4099" max="4099" width="30.7109375" style="208" customWidth="1"/>
    <col min="4100" max="4100" width="13.7109375" style="208" customWidth="1"/>
    <col min="4101" max="4101" width="21" style="208" customWidth="1"/>
    <col min="4102" max="4103" width="15.7109375" style="208" customWidth="1"/>
    <col min="4104" max="4347" width="9.140625" style="208"/>
    <col min="4348" max="4348" width="5.7109375" style="208" customWidth="1"/>
    <col min="4349" max="4349" width="37.7109375" style="208" customWidth="1"/>
    <col min="4350" max="4350" width="15.7109375" style="208" customWidth="1"/>
    <col min="4351" max="4351" width="12.28515625" style="208" customWidth="1"/>
    <col min="4352" max="4354" width="15.7109375" style="208" customWidth="1"/>
    <col min="4355" max="4355" width="30.7109375" style="208" customWidth="1"/>
    <col min="4356" max="4356" width="13.7109375" style="208" customWidth="1"/>
    <col min="4357" max="4357" width="21" style="208" customWidth="1"/>
    <col min="4358" max="4359" width="15.7109375" style="208" customWidth="1"/>
    <col min="4360" max="4603" width="9.140625" style="208"/>
    <col min="4604" max="4604" width="5.7109375" style="208" customWidth="1"/>
    <col min="4605" max="4605" width="37.7109375" style="208" customWidth="1"/>
    <col min="4606" max="4606" width="15.7109375" style="208" customWidth="1"/>
    <col min="4607" max="4607" width="12.28515625" style="208" customWidth="1"/>
    <col min="4608" max="4610" width="15.7109375" style="208" customWidth="1"/>
    <col min="4611" max="4611" width="30.7109375" style="208" customWidth="1"/>
    <col min="4612" max="4612" width="13.7109375" style="208" customWidth="1"/>
    <col min="4613" max="4613" width="21" style="208" customWidth="1"/>
    <col min="4614" max="4615" width="15.7109375" style="208" customWidth="1"/>
    <col min="4616" max="4859" width="9.140625" style="208"/>
    <col min="4860" max="4860" width="5.7109375" style="208" customWidth="1"/>
    <col min="4861" max="4861" width="37.7109375" style="208" customWidth="1"/>
    <col min="4862" max="4862" width="15.7109375" style="208" customWidth="1"/>
    <col min="4863" max="4863" width="12.28515625" style="208" customWidth="1"/>
    <col min="4864" max="4866" width="15.7109375" style="208" customWidth="1"/>
    <col min="4867" max="4867" width="30.7109375" style="208" customWidth="1"/>
    <col min="4868" max="4868" width="13.7109375" style="208" customWidth="1"/>
    <col min="4869" max="4869" width="21" style="208" customWidth="1"/>
    <col min="4870" max="4871" width="15.7109375" style="208" customWidth="1"/>
    <col min="4872" max="5115" width="9.140625" style="208"/>
    <col min="5116" max="5116" width="5.7109375" style="208" customWidth="1"/>
    <col min="5117" max="5117" width="37.7109375" style="208" customWidth="1"/>
    <col min="5118" max="5118" width="15.7109375" style="208" customWidth="1"/>
    <col min="5119" max="5119" width="12.28515625" style="208" customWidth="1"/>
    <col min="5120" max="5122" width="15.7109375" style="208" customWidth="1"/>
    <col min="5123" max="5123" width="30.7109375" style="208" customWidth="1"/>
    <col min="5124" max="5124" width="13.7109375" style="208" customWidth="1"/>
    <col min="5125" max="5125" width="21" style="208" customWidth="1"/>
    <col min="5126" max="5127" width="15.7109375" style="208" customWidth="1"/>
    <col min="5128" max="5371" width="9.140625" style="208"/>
    <col min="5372" max="5372" width="5.7109375" style="208" customWidth="1"/>
    <col min="5373" max="5373" width="37.7109375" style="208" customWidth="1"/>
    <col min="5374" max="5374" width="15.7109375" style="208" customWidth="1"/>
    <col min="5375" max="5375" width="12.28515625" style="208" customWidth="1"/>
    <col min="5376" max="5378" width="15.7109375" style="208" customWidth="1"/>
    <col min="5379" max="5379" width="30.7109375" style="208" customWidth="1"/>
    <col min="5380" max="5380" width="13.7109375" style="208" customWidth="1"/>
    <col min="5381" max="5381" width="21" style="208" customWidth="1"/>
    <col min="5382" max="5383" width="15.7109375" style="208" customWidth="1"/>
    <col min="5384" max="5627" width="9.140625" style="208"/>
    <col min="5628" max="5628" width="5.7109375" style="208" customWidth="1"/>
    <col min="5629" max="5629" width="37.7109375" style="208" customWidth="1"/>
    <col min="5630" max="5630" width="15.7109375" style="208" customWidth="1"/>
    <col min="5631" max="5631" width="12.28515625" style="208" customWidth="1"/>
    <col min="5632" max="5634" width="15.7109375" style="208" customWidth="1"/>
    <col min="5635" max="5635" width="30.7109375" style="208" customWidth="1"/>
    <col min="5636" max="5636" width="13.7109375" style="208" customWidth="1"/>
    <col min="5637" max="5637" width="21" style="208" customWidth="1"/>
    <col min="5638" max="5639" width="15.7109375" style="208" customWidth="1"/>
    <col min="5640" max="5883" width="9.140625" style="208"/>
    <col min="5884" max="5884" width="5.7109375" style="208" customWidth="1"/>
    <col min="5885" max="5885" width="37.7109375" style="208" customWidth="1"/>
    <col min="5886" max="5886" width="15.7109375" style="208" customWidth="1"/>
    <col min="5887" max="5887" width="12.28515625" style="208" customWidth="1"/>
    <col min="5888" max="5890" width="15.7109375" style="208" customWidth="1"/>
    <col min="5891" max="5891" width="30.7109375" style="208" customWidth="1"/>
    <col min="5892" max="5892" width="13.7109375" style="208" customWidth="1"/>
    <col min="5893" max="5893" width="21" style="208" customWidth="1"/>
    <col min="5894" max="5895" width="15.7109375" style="208" customWidth="1"/>
    <col min="5896" max="6139" width="9.140625" style="208"/>
    <col min="6140" max="6140" width="5.7109375" style="208" customWidth="1"/>
    <col min="6141" max="6141" width="37.7109375" style="208" customWidth="1"/>
    <col min="6142" max="6142" width="15.7109375" style="208" customWidth="1"/>
    <col min="6143" max="6143" width="12.28515625" style="208" customWidth="1"/>
    <col min="6144" max="6146" width="15.7109375" style="208" customWidth="1"/>
    <col min="6147" max="6147" width="30.7109375" style="208" customWidth="1"/>
    <col min="6148" max="6148" width="13.7109375" style="208" customWidth="1"/>
    <col min="6149" max="6149" width="21" style="208" customWidth="1"/>
    <col min="6150" max="6151" width="15.7109375" style="208" customWidth="1"/>
    <col min="6152" max="6395" width="9.140625" style="208"/>
    <col min="6396" max="6396" width="5.7109375" style="208" customWidth="1"/>
    <col min="6397" max="6397" width="37.7109375" style="208" customWidth="1"/>
    <col min="6398" max="6398" width="15.7109375" style="208" customWidth="1"/>
    <col min="6399" max="6399" width="12.28515625" style="208" customWidth="1"/>
    <col min="6400" max="6402" width="15.7109375" style="208" customWidth="1"/>
    <col min="6403" max="6403" width="30.7109375" style="208" customWidth="1"/>
    <col min="6404" max="6404" width="13.7109375" style="208" customWidth="1"/>
    <col min="6405" max="6405" width="21" style="208" customWidth="1"/>
    <col min="6406" max="6407" width="15.7109375" style="208" customWidth="1"/>
    <col min="6408" max="6651" width="9.140625" style="208"/>
    <col min="6652" max="6652" width="5.7109375" style="208" customWidth="1"/>
    <col min="6653" max="6653" width="37.7109375" style="208" customWidth="1"/>
    <col min="6654" max="6654" width="15.7109375" style="208" customWidth="1"/>
    <col min="6655" max="6655" width="12.28515625" style="208" customWidth="1"/>
    <col min="6656" max="6658" width="15.7109375" style="208" customWidth="1"/>
    <col min="6659" max="6659" width="30.7109375" style="208" customWidth="1"/>
    <col min="6660" max="6660" width="13.7109375" style="208" customWidth="1"/>
    <col min="6661" max="6661" width="21" style="208" customWidth="1"/>
    <col min="6662" max="6663" width="15.7109375" style="208" customWidth="1"/>
    <col min="6664" max="6907" width="9.140625" style="208"/>
    <col min="6908" max="6908" width="5.7109375" style="208" customWidth="1"/>
    <col min="6909" max="6909" width="37.7109375" style="208" customWidth="1"/>
    <col min="6910" max="6910" width="15.7109375" style="208" customWidth="1"/>
    <col min="6911" max="6911" width="12.28515625" style="208" customWidth="1"/>
    <col min="6912" max="6914" width="15.7109375" style="208" customWidth="1"/>
    <col min="6915" max="6915" width="30.7109375" style="208" customWidth="1"/>
    <col min="6916" max="6916" width="13.7109375" style="208" customWidth="1"/>
    <col min="6917" max="6917" width="21" style="208" customWidth="1"/>
    <col min="6918" max="6919" width="15.7109375" style="208" customWidth="1"/>
    <col min="6920" max="7163" width="9.140625" style="208"/>
    <col min="7164" max="7164" width="5.7109375" style="208" customWidth="1"/>
    <col min="7165" max="7165" width="37.7109375" style="208" customWidth="1"/>
    <col min="7166" max="7166" width="15.7109375" style="208" customWidth="1"/>
    <col min="7167" max="7167" width="12.28515625" style="208" customWidth="1"/>
    <col min="7168" max="7170" width="15.7109375" style="208" customWidth="1"/>
    <col min="7171" max="7171" width="30.7109375" style="208" customWidth="1"/>
    <col min="7172" max="7172" width="13.7109375" style="208" customWidth="1"/>
    <col min="7173" max="7173" width="21" style="208" customWidth="1"/>
    <col min="7174" max="7175" width="15.7109375" style="208" customWidth="1"/>
    <col min="7176" max="7419" width="9.140625" style="208"/>
    <col min="7420" max="7420" width="5.7109375" style="208" customWidth="1"/>
    <col min="7421" max="7421" width="37.7109375" style="208" customWidth="1"/>
    <col min="7422" max="7422" width="15.7109375" style="208" customWidth="1"/>
    <col min="7423" max="7423" width="12.28515625" style="208" customWidth="1"/>
    <col min="7424" max="7426" width="15.7109375" style="208" customWidth="1"/>
    <col min="7427" max="7427" width="30.7109375" style="208" customWidth="1"/>
    <col min="7428" max="7428" width="13.7109375" style="208" customWidth="1"/>
    <col min="7429" max="7429" width="21" style="208" customWidth="1"/>
    <col min="7430" max="7431" width="15.7109375" style="208" customWidth="1"/>
    <col min="7432" max="7675" width="9.140625" style="208"/>
    <col min="7676" max="7676" width="5.7109375" style="208" customWidth="1"/>
    <col min="7677" max="7677" width="37.7109375" style="208" customWidth="1"/>
    <col min="7678" max="7678" width="15.7109375" style="208" customWidth="1"/>
    <col min="7679" max="7679" width="12.28515625" style="208" customWidth="1"/>
    <col min="7680" max="7682" width="15.7109375" style="208" customWidth="1"/>
    <col min="7683" max="7683" width="30.7109375" style="208" customWidth="1"/>
    <col min="7684" max="7684" width="13.7109375" style="208" customWidth="1"/>
    <col min="7685" max="7685" width="21" style="208" customWidth="1"/>
    <col min="7686" max="7687" width="15.7109375" style="208" customWidth="1"/>
    <col min="7688" max="7931" width="9.140625" style="208"/>
    <col min="7932" max="7932" width="5.7109375" style="208" customWidth="1"/>
    <col min="7933" max="7933" width="37.7109375" style="208" customWidth="1"/>
    <col min="7934" max="7934" width="15.7109375" style="208" customWidth="1"/>
    <col min="7935" max="7935" width="12.28515625" style="208" customWidth="1"/>
    <col min="7936" max="7938" width="15.7109375" style="208" customWidth="1"/>
    <col min="7939" max="7939" width="30.7109375" style="208" customWidth="1"/>
    <col min="7940" max="7940" width="13.7109375" style="208" customWidth="1"/>
    <col min="7941" max="7941" width="21" style="208" customWidth="1"/>
    <col min="7942" max="7943" width="15.7109375" style="208" customWidth="1"/>
    <col min="7944" max="8187" width="9.140625" style="208"/>
    <col min="8188" max="8188" width="5.7109375" style="208" customWidth="1"/>
    <col min="8189" max="8189" width="37.7109375" style="208" customWidth="1"/>
    <col min="8190" max="8190" width="15.7109375" style="208" customWidth="1"/>
    <col min="8191" max="8191" width="12.28515625" style="208" customWidth="1"/>
    <col min="8192" max="8194" width="15.7109375" style="208" customWidth="1"/>
    <col min="8195" max="8195" width="30.7109375" style="208" customWidth="1"/>
    <col min="8196" max="8196" width="13.7109375" style="208" customWidth="1"/>
    <col min="8197" max="8197" width="21" style="208" customWidth="1"/>
    <col min="8198" max="8199" width="15.7109375" style="208" customWidth="1"/>
    <col min="8200" max="8443" width="9.140625" style="208"/>
    <col min="8444" max="8444" width="5.7109375" style="208" customWidth="1"/>
    <col min="8445" max="8445" width="37.7109375" style="208" customWidth="1"/>
    <col min="8446" max="8446" width="15.7109375" style="208" customWidth="1"/>
    <col min="8447" max="8447" width="12.28515625" style="208" customWidth="1"/>
    <col min="8448" max="8450" width="15.7109375" style="208" customWidth="1"/>
    <col min="8451" max="8451" width="30.7109375" style="208" customWidth="1"/>
    <col min="8452" max="8452" width="13.7109375" style="208" customWidth="1"/>
    <col min="8453" max="8453" width="21" style="208" customWidth="1"/>
    <col min="8454" max="8455" width="15.7109375" style="208" customWidth="1"/>
    <col min="8456" max="8699" width="9.140625" style="208"/>
    <col min="8700" max="8700" width="5.7109375" style="208" customWidth="1"/>
    <col min="8701" max="8701" width="37.7109375" style="208" customWidth="1"/>
    <col min="8702" max="8702" width="15.7109375" style="208" customWidth="1"/>
    <col min="8703" max="8703" width="12.28515625" style="208" customWidth="1"/>
    <col min="8704" max="8706" width="15.7109375" style="208" customWidth="1"/>
    <col min="8707" max="8707" width="30.7109375" style="208" customWidth="1"/>
    <col min="8708" max="8708" width="13.7109375" style="208" customWidth="1"/>
    <col min="8709" max="8709" width="21" style="208" customWidth="1"/>
    <col min="8710" max="8711" width="15.7109375" style="208" customWidth="1"/>
    <col min="8712" max="8955" width="9.140625" style="208"/>
    <col min="8956" max="8956" width="5.7109375" style="208" customWidth="1"/>
    <col min="8957" max="8957" width="37.7109375" style="208" customWidth="1"/>
    <col min="8958" max="8958" width="15.7109375" style="208" customWidth="1"/>
    <col min="8959" max="8959" width="12.28515625" style="208" customWidth="1"/>
    <col min="8960" max="8962" width="15.7109375" style="208" customWidth="1"/>
    <col min="8963" max="8963" width="30.7109375" style="208" customWidth="1"/>
    <col min="8964" max="8964" width="13.7109375" style="208" customWidth="1"/>
    <col min="8965" max="8965" width="21" style="208" customWidth="1"/>
    <col min="8966" max="8967" width="15.7109375" style="208" customWidth="1"/>
    <col min="8968" max="9211" width="9.140625" style="208"/>
    <col min="9212" max="9212" width="5.7109375" style="208" customWidth="1"/>
    <col min="9213" max="9213" width="37.7109375" style="208" customWidth="1"/>
    <col min="9214" max="9214" width="15.7109375" style="208" customWidth="1"/>
    <col min="9215" max="9215" width="12.28515625" style="208" customWidth="1"/>
    <col min="9216" max="9218" width="15.7109375" style="208" customWidth="1"/>
    <col min="9219" max="9219" width="30.7109375" style="208" customWidth="1"/>
    <col min="9220" max="9220" width="13.7109375" style="208" customWidth="1"/>
    <col min="9221" max="9221" width="21" style="208" customWidth="1"/>
    <col min="9222" max="9223" width="15.7109375" style="208" customWidth="1"/>
    <col min="9224" max="9467" width="9.140625" style="208"/>
    <col min="9468" max="9468" width="5.7109375" style="208" customWidth="1"/>
    <col min="9469" max="9469" width="37.7109375" style="208" customWidth="1"/>
    <col min="9470" max="9470" width="15.7109375" style="208" customWidth="1"/>
    <col min="9471" max="9471" width="12.28515625" style="208" customWidth="1"/>
    <col min="9472" max="9474" width="15.7109375" style="208" customWidth="1"/>
    <col min="9475" max="9475" width="30.7109375" style="208" customWidth="1"/>
    <col min="9476" max="9476" width="13.7109375" style="208" customWidth="1"/>
    <col min="9477" max="9477" width="21" style="208" customWidth="1"/>
    <col min="9478" max="9479" width="15.7109375" style="208" customWidth="1"/>
    <col min="9480" max="9723" width="9.140625" style="208"/>
    <col min="9724" max="9724" width="5.7109375" style="208" customWidth="1"/>
    <col min="9725" max="9725" width="37.7109375" style="208" customWidth="1"/>
    <col min="9726" max="9726" width="15.7109375" style="208" customWidth="1"/>
    <col min="9727" max="9727" width="12.28515625" style="208" customWidth="1"/>
    <col min="9728" max="9730" width="15.7109375" style="208" customWidth="1"/>
    <col min="9731" max="9731" width="30.7109375" style="208" customWidth="1"/>
    <col min="9732" max="9732" width="13.7109375" style="208" customWidth="1"/>
    <col min="9733" max="9733" width="21" style="208" customWidth="1"/>
    <col min="9734" max="9735" width="15.7109375" style="208" customWidth="1"/>
    <col min="9736" max="9979" width="9.140625" style="208"/>
    <col min="9980" max="9980" width="5.7109375" style="208" customWidth="1"/>
    <col min="9981" max="9981" width="37.7109375" style="208" customWidth="1"/>
    <col min="9982" max="9982" width="15.7109375" style="208" customWidth="1"/>
    <col min="9983" max="9983" width="12.28515625" style="208" customWidth="1"/>
    <col min="9984" max="9986" width="15.7109375" style="208" customWidth="1"/>
    <col min="9987" max="9987" width="30.7109375" style="208" customWidth="1"/>
    <col min="9988" max="9988" width="13.7109375" style="208" customWidth="1"/>
    <col min="9989" max="9989" width="21" style="208" customWidth="1"/>
    <col min="9990" max="9991" width="15.7109375" style="208" customWidth="1"/>
    <col min="9992" max="10235" width="9.140625" style="208"/>
    <col min="10236" max="10236" width="5.7109375" style="208" customWidth="1"/>
    <col min="10237" max="10237" width="37.7109375" style="208" customWidth="1"/>
    <col min="10238" max="10238" width="15.7109375" style="208" customWidth="1"/>
    <col min="10239" max="10239" width="12.28515625" style="208" customWidth="1"/>
    <col min="10240" max="10242" width="15.7109375" style="208" customWidth="1"/>
    <col min="10243" max="10243" width="30.7109375" style="208" customWidth="1"/>
    <col min="10244" max="10244" width="13.7109375" style="208" customWidth="1"/>
    <col min="10245" max="10245" width="21" style="208" customWidth="1"/>
    <col min="10246" max="10247" width="15.7109375" style="208" customWidth="1"/>
    <col min="10248" max="10491" width="9.140625" style="208"/>
    <col min="10492" max="10492" width="5.7109375" style="208" customWidth="1"/>
    <col min="10493" max="10493" width="37.7109375" style="208" customWidth="1"/>
    <col min="10494" max="10494" width="15.7109375" style="208" customWidth="1"/>
    <col min="10495" max="10495" width="12.28515625" style="208" customWidth="1"/>
    <col min="10496" max="10498" width="15.7109375" style="208" customWidth="1"/>
    <col min="10499" max="10499" width="30.7109375" style="208" customWidth="1"/>
    <col min="10500" max="10500" width="13.7109375" style="208" customWidth="1"/>
    <col min="10501" max="10501" width="21" style="208" customWidth="1"/>
    <col min="10502" max="10503" width="15.7109375" style="208" customWidth="1"/>
    <col min="10504" max="10747" width="9.140625" style="208"/>
    <col min="10748" max="10748" width="5.7109375" style="208" customWidth="1"/>
    <col min="10749" max="10749" width="37.7109375" style="208" customWidth="1"/>
    <col min="10750" max="10750" width="15.7109375" style="208" customWidth="1"/>
    <col min="10751" max="10751" width="12.28515625" style="208" customWidth="1"/>
    <col min="10752" max="10754" width="15.7109375" style="208" customWidth="1"/>
    <col min="10755" max="10755" width="30.7109375" style="208" customWidth="1"/>
    <col min="10756" max="10756" width="13.7109375" style="208" customWidth="1"/>
    <col min="10757" max="10757" width="21" style="208" customWidth="1"/>
    <col min="10758" max="10759" width="15.7109375" style="208" customWidth="1"/>
    <col min="10760" max="11003" width="9.140625" style="208"/>
    <col min="11004" max="11004" width="5.7109375" style="208" customWidth="1"/>
    <col min="11005" max="11005" width="37.7109375" style="208" customWidth="1"/>
    <col min="11006" max="11006" width="15.7109375" style="208" customWidth="1"/>
    <col min="11007" max="11007" width="12.28515625" style="208" customWidth="1"/>
    <col min="11008" max="11010" width="15.7109375" style="208" customWidth="1"/>
    <col min="11011" max="11011" width="30.7109375" style="208" customWidth="1"/>
    <col min="11012" max="11012" width="13.7109375" style="208" customWidth="1"/>
    <col min="11013" max="11013" width="21" style="208" customWidth="1"/>
    <col min="11014" max="11015" width="15.7109375" style="208" customWidth="1"/>
    <col min="11016" max="11259" width="9.140625" style="208"/>
    <col min="11260" max="11260" width="5.7109375" style="208" customWidth="1"/>
    <col min="11261" max="11261" width="37.7109375" style="208" customWidth="1"/>
    <col min="11262" max="11262" width="15.7109375" style="208" customWidth="1"/>
    <col min="11263" max="11263" width="12.28515625" style="208" customWidth="1"/>
    <col min="11264" max="11266" width="15.7109375" style="208" customWidth="1"/>
    <col min="11267" max="11267" width="30.7109375" style="208" customWidth="1"/>
    <col min="11268" max="11268" width="13.7109375" style="208" customWidth="1"/>
    <col min="11269" max="11269" width="21" style="208" customWidth="1"/>
    <col min="11270" max="11271" width="15.7109375" style="208" customWidth="1"/>
    <col min="11272" max="11515" width="9.140625" style="208"/>
    <col min="11516" max="11516" width="5.7109375" style="208" customWidth="1"/>
    <col min="11517" max="11517" width="37.7109375" style="208" customWidth="1"/>
    <col min="11518" max="11518" width="15.7109375" style="208" customWidth="1"/>
    <col min="11519" max="11519" width="12.28515625" style="208" customWidth="1"/>
    <col min="11520" max="11522" width="15.7109375" style="208" customWidth="1"/>
    <col min="11523" max="11523" width="30.7109375" style="208" customWidth="1"/>
    <col min="11524" max="11524" width="13.7109375" style="208" customWidth="1"/>
    <col min="11525" max="11525" width="21" style="208" customWidth="1"/>
    <col min="11526" max="11527" width="15.7109375" style="208" customWidth="1"/>
    <col min="11528" max="11771" width="9.140625" style="208"/>
    <col min="11772" max="11772" width="5.7109375" style="208" customWidth="1"/>
    <col min="11773" max="11773" width="37.7109375" style="208" customWidth="1"/>
    <col min="11774" max="11774" width="15.7109375" style="208" customWidth="1"/>
    <col min="11775" max="11775" width="12.28515625" style="208" customWidth="1"/>
    <col min="11776" max="11778" width="15.7109375" style="208" customWidth="1"/>
    <col min="11779" max="11779" width="30.7109375" style="208" customWidth="1"/>
    <col min="11780" max="11780" width="13.7109375" style="208" customWidth="1"/>
    <col min="11781" max="11781" width="21" style="208" customWidth="1"/>
    <col min="11782" max="11783" width="15.7109375" style="208" customWidth="1"/>
    <col min="11784" max="12027" width="9.140625" style="208"/>
    <col min="12028" max="12028" width="5.7109375" style="208" customWidth="1"/>
    <col min="12029" max="12029" width="37.7109375" style="208" customWidth="1"/>
    <col min="12030" max="12030" width="15.7109375" style="208" customWidth="1"/>
    <col min="12031" max="12031" width="12.28515625" style="208" customWidth="1"/>
    <col min="12032" max="12034" width="15.7109375" style="208" customWidth="1"/>
    <col min="12035" max="12035" width="30.7109375" style="208" customWidth="1"/>
    <col min="12036" max="12036" width="13.7109375" style="208" customWidth="1"/>
    <col min="12037" max="12037" width="21" style="208" customWidth="1"/>
    <col min="12038" max="12039" width="15.7109375" style="208" customWidth="1"/>
    <col min="12040" max="12283" width="9.140625" style="208"/>
    <col min="12284" max="12284" width="5.7109375" style="208" customWidth="1"/>
    <col min="12285" max="12285" width="37.7109375" style="208" customWidth="1"/>
    <col min="12286" max="12286" width="15.7109375" style="208" customWidth="1"/>
    <col min="12287" max="12287" width="12.28515625" style="208" customWidth="1"/>
    <col min="12288" max="12290" width="15.7109375" style="208" customWidth="1"/>
    <col min="12291" max="12291" width="30.7109375" style="208" customWidth="1"/>
    <col min="12292" max="12292" width="13.7109375" style="208" customWidth="1"/>
    <col min="12293" max="12293" width="21" style="208" customWidth="1"/>
    <col min="12294" max="12295" width="15.7109375" style="208" customWidth="1"/>
    <col min="12296" max="12539" width="9.140625" style="208"/>
    <col min="12540" max="12540" width="5.7109375" style="208" customWidth="1"/>
    <col min="12541" max="12541" width="37.7109375" style="208" customWidth="1"/>
    <col min="12542" max="12542" width="15.7109375" style="208" customWidth="1"/>
    <col min="12543" max="12543" width="12.28515625" style="208" customWidth="1"/>
    <col min="12544" max="12546" width="15.7109375" style="208" customWidth="1"/>
    <col min="12547" max="12547" width="30.7109375" style="208" customWidth="1"/>
    <col min="12548" max="12548" width="13.7109375" style="208" customWidth="1"/>
    <col min="12549" max="12549" width="21" style="208" customWidth="1"/>
    <col min="12550" max="12551" width="15.7109375" style="208" customWidth="1"/>
    <col min="12552" max="12795" width="9.140625" style="208"/>
    <col min="12796" max="12796" width="5.7109375" style="208" customWidth="1"/>
    <col min="12797" max="12797" width="37.7109375" style="208" customWidth="1"/>
    <col min="12798" max="12798" width="15.7109375" style="208" customWidth="1"/>
    <col min="12799" max="12799" width="12.28515625" style="208" customWidth="1"/>
    <col min="12800" max="12802" width="15.7109375" style="208" customWidth="1"/>
    <col min="12803" max="12803" width="30.7109375" style="208" customWidth="1"/>
    <col min="12804" max="12804" width="13.7109375" style="208" customWidth="1"/>
    <col min="12805" max="12805" width="21" style="208" customWidth="1"/>
    <col min="12806" max="12807" width="15.7109375" style="208" customWidth="1"/>
    <col min="12808" max="13051" width="9.140625" style="208"/>
    <col min="13052" max="13052" width="5.7109375" style="208" customWidth="1"/>
    <col min="13053" max="13053" width="37.7109375" style="208" customWidth="1"/>
    <col min="13054" max="13054" width="15.7109375" style="208" customWidth="1"/>
    <col min="13055" max="13055" width="12.28515625" style="208" customWidth="1"/>
    <col min="13056" max="13058" width="15.7109375" style="208" customWidth="1"/>
    <col min="13059" max="13059" width="30.7109375" style="208" customWidth="1"/>
    <col min="13060" max="13060" width="13.7109375" style="208" customWidth="1"/>
    <col min="13061" max="13061" width="21" style="208" customWidth="1"/>
    <col min="13062" max="13063" width="15.7109375" style="208" customWidth="1"/>
    <col min="13064" max="13307" width="9.140625" style="208"/>
    <col min="13308" max="13308" width="5.7109375" style="208" customWidth="1"/>
    <col min="13309" max="13309" width="37.7109375" style="208" customWidth="1"/>
    <col min="13310" max="13310" width="15.7109375" style="208" customWidth="1"/>
    <col min="13311" max="13311" width="12.28515625" style="208" customWidth="1"/>
    <col min="13312" max="13314" width="15.7109375" style="208" customWidth="1"/>
    <col min="13315" max="13315" width="30.7109375" style="208" customWidth="1"/>
    <col min="13316" max="13316" width="13.7109375" style="208" customWidth="1"/>
    <col min="13317" max="13317" width="21" style="208" customWidth="1"/>
    <col min="13318" max="13319" width="15.7109375" style="208" customWidth="1"/>
    <col min="13320" max="13563" width="9.140625" style="208"/>
    <col min="13564" max="13564" width="5.7109375" style="208" customWidth="1"/>
    <col min="13565" max="13565" width="37.7109375" style="208" customWidth="1"/>
    <col min="13566" max="13566" width="15.7109375" style="208" customWidth="1"/>
    <col min="13567" max="13567" width="12.28515625" style="208" customWidth="1"/>
    <col min="13568" max="13570" width="15.7109375" style="208" customWidth="1"/>
    <col min="13571" max="13571" width="30.7109375" style="208" customWidth="1"/>
    <col min="13572" max="13572" width="13.7109375" style="208" customWidth="1"/>
    <col min="13573" max="13573" width="21" style="208" customWidth="1"/>
    <col min="13574" max="13575" width="15.7109375" style="208" customWidth="1"/>
    <col min="13576" max="13819" width="9.140625" style="208"/>
    <col min="13820" max="13820" width="5.7109375" style="208" customWidth="1"/>
    <col min="13821" max="13821" width="37.7109375" style="208" customWidth="1"/>
    <col min="13822" max="13822" width="15.7109375" style="208" customWidth="1"/>
    <col min="13823" max="13823" width="12.28515625" style="208" customWidth="1"/>
    <col min="13824" max="13826" width="15.7109375" style="208" customWidth="1"/>
    <col min="13827" max="13827" width="30.7109375" style="208" customWidth="1"/>
    <col min="13828" max="13828" width="13.7109375" style="208" customWidth="1"/>
    <col min="13829" max="13829" width="21" style="208" customWidth="1"/>
    <col min="13830" max="13831" width="15.7109375" style="208" customWidth="1"/>
    <col min="13832" max="14075" width="9.140625" style="208"/>
    <col min="14076" max="14076" width="5.7109375" style="208" customWidth="1"/>
    <col min="14077" max="14077" width="37.7109375" style="208" customWidth="1"/>
    <col min="14078" max="14078" width="15.7109375" style="208" customWidth="1"/>
    <col min="14079" max="14079" width="12.28515625" style="208" customWidth="1"/>
    <col min="14080" max="14082" width="15.7109375" style="208" customWidth="1"/>
    <col min="14083" max="14083" width="30.7109375" style="208" customWidth="1"/>
    <col min="14084" max="14084" width="13.7109375" style="208" customWidth="1"/>
    <col min="14085" max="14085" width="21" style="208" customWidth="1"/>
    <col min="14086" max="14087" width="15.7109375" style="208" customWidth="1"/>
    <col min="14088" max="14331" width="9.140625" style="208"/>
    <col min="14332" max="14332" width="5.7109375" style="208" customWidth="1"/>
    <col min="14333" max="14333" width="37.7109375" style="208" customWidth="1"/>
    <col min="14334" max="14334" width="15.7109375" style="208" customWidth="1"/>
    <col min="14335" max="14335" width="12.28515625" style="208" customWidth="1"/>
    <col min="14336" max="14338" width="15.7109375" style="208" customWidth="1"/>
    <col min="14339" max="14339" width="30.7109375" style="208" customWidth="1"/>
    <col min="14340" max="14340" width="13.7109375" style="208" customWidth="1"/>
    <col min="14341" max="14341" width="21" style="208" customWidth="1"/>
    <col min="14342" max="14343" width="15.7109375" style="208" customWidth="1"/>
    <col min="14344" max="14587" width="9.140625" style="208"/>
    <col min="14588" max="14588" width="5.7109375" style="208" customWidth="1"/>
    <col min="14589" max="14589" width="37.7109375" style="208" customWidth="1"/>
    <col min="14590" max="14590" width="15.7109375" style="208" customWidth="1"/>
    <col min="14591" max="14591" width="12.28515625" style="208" customWidth="1"/>
    <col min="14592" max="14594" width="15.7109375" style="208" customWidth="1"/>
    <col min="14595" max="14595" width="30.7109375" style="208" customWidth="1"/>
    <col min="14596" max="14596" width="13.7109375" style="208" customWidth="1"/>
    <col min="14597" max="14597" width="21" style="208" customWidth="1"/>
    <col min="14598" max="14599" width="15.7109375" style="208" customWidth="1"/>
    <col min="14600" max="14843" width="9.140625" style="208"/>
    <col min="14844" max="14844" width="5.7109375" style="208" customWidth="1"/>
    <col min="14845" max="14845" width="37.7109375" style="208" customWidth="1"/>
    <col min="14846" max="14846" width="15.7109375" style="208" customWidth="1"/>
    <col min="14847" max="14847" width="12.28515625" style="208" customWidth="1"/>
    <col min="14848" max="14850" width="15.7109375" style="208" customWidth="1"/>
    <col min="14851" max="14851" width="30.7109375" style="208" customWidth="1"/>
    <col min="14852" max="14852" width="13.7109375" style="208" customWidth="1"/>
    <col min="14853" max="14853" width="21" style="208" customWidth="1"/>
    <col min="14854" max="14855" width="15.7109375" style="208" customWidth="1"/>
    <col min="14856" max="15099" width="9.140625" style="208"/>
    <col min="15100" max="15100" width="5.7109375" style="208" customWidth="1"/>
    <col min="15101" max="15101" width="37.7109375" style="208" customWidth="1"/>
    <col min="15102" max="15102" width="15.7109375" style="208" customWidth="1"/>
    <col min="15103" max="15103" width="12.28515625" style="208" customWidth="1"/>
    <col min="15104" max="15106" width="15.7109375" style="208" customWidth="1"/>
    <col min="15107" max="15107" width="30.7109375" style="208" customWidth="1"/>
    <col min="15108" max="15108" width="13.7109375" style="208" customWidth="1"/>
    <col min="15109" max="15109" width="21" style="208" customWidth="1"/>
    <col min="15110" max="15111" width="15.7109375" style="208" customWidth="1"/>
    <col min="15112" max="15355" width="9.140625" style="208"/>
    <col min="15356" max="15356" width="5.7109375" style="208" customWidth="1"/>
    <col min="15357" max="15357" width="37.7109375" style="208" customWidth="1"/>
    <col min="15358" max="15358" width="15.7109375" style="208" customWidth="1"/>
    <col min="15359" max="15359" width="12.28515625" style="208" customWidth="1"/>
    <col min="15360" max="15362" width="15.7109375" style="208" customWidth="1"/>
    <col min="15363" max="15363" width="30.7109375" style="208" customWidth="1"/>
    <col min="15364" max="15364" width="13.7109375" style="208" customWidth="1"/>
    <col min="15365" max="15365" width="21" style="208" customWidth="1"/>
    <col min="15366" max="15367" width="15.7109375" style="208" customWidth="1"/>
    <col min="15368" max="15611" width="9.140625" style="208"/>
    <col min="15612" max="15612" width="5.7109375" style="208" customWidth="1"/>
    <col min="15613" max="15613" width="37.7109375" style="208" customWidth="1"/>
    <col min="15614" max="15614" width="15.7109375" style="208" customWidth="1"/>
    <col min="15615" max="15615" width="12.28515625" style="208" customWidth="1"/>
    <col min="15616" max="15618" width="15.7109375" style="208" customWidth="1"/>
    <col min="15619" max="15619" width="30.7109375" style="208" customWidth="1"/>
    <col min="15620" max="15620" width="13.7109375" style="208" customWidth="1"/>
    <col min="15621" max="15621" width="21" style="208" customWidth="1"/>
    <col min="15622" max="15623" width="15.7109375" style="208" customWidth="1"/>
    <col min="15624" max="15867" width="9.140625" style="208"/>
    <col min="15868" max="15868" width="5.7109375" style="208" customWidth="1"/>
    <col min="15869" max="15869" width="37.7109375" style="208" customWidth="1"/>
    <col min="15870" max="15870" width="15.7109375" style="208" customWidth="1"/>
    <col min="15871" max="15871" width="12.28515625" style="208" customWidth="1"/>
    <col min="15872" max="15874" width="15.7109375" style="208" customWidth="1"/>
    <col min="15875" max="15875" width="30.7109375" style="208" customWidth="1"/>
    <col min="15876" max="15876" width="13.7109375" style="208" customWidth="1"/>
    <col min="15877" max="15877" width="21" style="208" customWidth="1"/>
    <col min="15878" max="15879" width="15.7109375" style="208" customWidth="1"/>
    <col min="15880" max="16123" width="9.140625" style="208"/>
    <col min="16124" max="16124" width="5.7109375" style="208" customWidth="1"/>
    <col min="16125" max="16125" width="37.7109375" style="208" customWidth="1"/>
    <col min="16126" max="16126" width="15.7109375" style="208" customWidth="1"/>
    <col min="16127" max="16127" width="12.28515625" style="208" customWidth="1"/>
    <col min="16128" max="16130" width="15.7109375" style="208" customWidth="1"/>
    <col min="16131" max="16131" width="30.7109375" style="208" customWidth="1"/>
    <col min="16132" max="16132" width="13.7109375" style="208" customWidth="1"/>
    <col min="16133" max="16133" width="21" style="208" customWidth="1"/>
    <col min="16134" max="16135" width="15.7109375" style="208" customWidth="1"/>
    <col min="16136" max="16384" width="9.140625" style="208"/>
  </cols>
  <sheetData>
    <row r="1" spans="1:11" ht="18.75" x14ac:dyDescent="0.3">
      <c r="A1" s="513"/>
      <c r="B1" s="513"/>
      <c r="C1" s="513"/>
      <c r="D1" s="513"/>
      <c r="E1" s="513"/>
      <c r="F1" s="513"/>
      <c r="G1" s="514" t="s">
        <v>1599</v>
      </c>
    </row>
    <row r="2" spans="1:11" ht="18.75" x14ac:dyDescent="0.3">
      <c r="A2" s="1926" t="s">
        <v>1232</v>
      </c>
      <c r="B2" s="1926"/>
      <c r="C2" s="1926"/>
      <c r="D2" s="1926"/>
      <c r="E2" s="1926"/>
      <c r="F2" s="1926"/>
      <c r="G2" s="1926"/>
    </row>
    <row r="3" spans="1:11" ht="18.75" x14ac:dyDescent="0.3">
      <c r="A3" s="1926" t="s">
        <v>76</v>
      </c>
      <c r="B3" s="1926"/>
      <c r="C3" s="1926"/>
      <c r="D3" s="1926"/>
      <c r="E3" s="1926"/>
      <c r="F3" s="1926"/>
      <c r="G3" s="1926"/>
    </row>
    <row r="4" spans="1:11" ht="18.75" x14ac:dyDescent="0.3">
      <c r="A4" s="1926" t="s">
        <v>1393</v>
      </c>
      <c r="B4" s="1926"/>
      <c r="C4" s="1926"/>
      <c r="D4" s="1926"/>
      <c r="E4" s="1926"/>
      <c r="F4" s="1926"/>
      <c r="G4" s="1926"/>
    </row>
    <row r="5" spans="1:11" ht="12.75" customHeight="1" x14ac:dyDescent="0.3">
      <c r="A5" s="513"/>
      <c r="B5" s="513"/>
      <c r="C5" s="513"/>
      <c r="D5" s="513"/>
      <c r="E5" s="513"/>
      <c r="F5" s="513"/>
      <c r="G5" s="513"/>
    </row>
    <row r="6" spans="1:11" ht="161.25" customHeight="1" x14ac:dyDescent="0.25">
      <c r="A6" s="518" t="s">
        <v>1</v>
      </c>
      <c r="B6" s="518" t="s">
        <v>1263</v>
      </c>
      <c r="C6" s="518" t="s">
        <v>1264</v>
      </c>
      <c r="D6" s="518" t="s">
        <v>1318</v>
      </c>
      <c r="E6" s="518" t="s">
        <v>1394</v>
      </c>
      <c r="F6" s="518" t="s">
        <v>1266</v>
      </c>
      <c r="G6" s="518" t="s">
        <v>1395</v>
      </c>
    </row>
    <row r="7" spans="1:11" ht="18.75" x14ac:dyDescent="0.3">
      <c r="A7" s="515">
        <v>1</v>
      </c>
      <c r="B7" s="515">
        <v>2</v>
      </c>
      <c r="C7" s="515">
        <v>4</v>
      </c>
      <c r="D7" s="515">
        <v>5</v>
      </c>
      <c r="E7" s="515">
        <v>6</v>
      </c>
      <c r="F7" s="515">
        <v>7</v>
      </c>
      <c r="G7" s="515">
        <v>8</v>
      </c>
    </row>
    <row r="8" spans="1:11" ht="19.5" customHeight="1" x14ac:dyDescent="0.25">
      <c r="A8" s="1925" t="s">
        <v>265</v>
      </c>
      <c r="B8" s="1925"/>
      <c r="C8" s="1925"/>
      <c r="D8" s="1925"/>
      <c r="E8" s="1925"/>
      <c r="F8" s="1925"/>
      <c r="G8" s="1925"/>
    </row>
    <row r="9" spans="1:11" ht="109.5" customHeight="1" x14ac:dyDescent="0.25">
      <c r="A9" s="532" t="s">
        <v>12</v>
      </c>
      <c r="B9" s="533" t="s">
        <v>1600</v>
      </c>
      <c r="C9" s="921" t="s">
        <v>1281</v>
      </c>
      <c r="D9" s="1072">
        <v>3</v>
      </c>
      <c r="E9" s="921">
        <v>1</v>
      </c>
      <c r="F9" s="921">
        <v>1</v>
      </c>
      <c r="G9" s="1180" t="s">
        <v>2256</v>
      </c>
      <c r="H9" s="230"/>
    </row>
    <row r="10" spans="1:11" ht="109.5" customHeight="1" x14ac:dyDescent="0.25">
      <c r="A10" s="532" t="s">
        <v>13</v>
      </c>
      <c r="B10" s="533" t="s">
        <v>1601</v>
      </c>
      <c r="C10" s="921" t="s">
        <v>1281</v>
      </c>
      <c r="D10" s="1072" t="s">
        <v>355</v>
      </c>
      <c r="E10" s="921">
        <v>2</v>
      </c>
      <c r="F10" s="921">
        <v>2</v>
      </c>
      <c r="G10" s="1180" t="s">
        <v>2257</v>
      </c>
      <c r="H10" s="230"/>
    </row>
    <row r="11" spans="1:11" ht="40.5" customHeight="1" x14ac:dyDescent="0.25">
      <c r="A11" s="532" t="s">
        <v>51</v>
      </c>
      <c r="B11" s="533" t="s">
        <v>1602</v>
      </c>
      <c r="C11" s="921" t="s">
        <v>1281</v>
      </c>
      <c r="D11" s="1072">
        <v>2</v>
      </c>
      <c r="E11" s="921">
        <v>0</v>
      </c>
      <c r="F11" s="921">
        <v>0</v>
      </c>
      <c r="G11" s="1180" t="s">
        <v>2253</v>
      </c>
      <c r="H11" s="230"/>
    </row>
    <row r="12" spans="1:11" ht="38.25" customHeight="1" x14ac:dyDescent="0.25">
      <c r="A12" s="532" t="s">
        <v>98</v>
      </c>
      <c r="B12" s="533" t="s">
        <v>1603</v>
      </c>
      <c r="C12" s="921" t="s">
        <v>1281</v>
      </c>
      <c r="D12" s="1072">
        <v>3</v>
      </c>
      <c r="E12" s="921">
        <v>0</v>
      </c>
      <c r="F12" s="921">
        <v>0</v>
      </c>
      <c r="G12" s="1180" t="s">
        <v>2253</v>
      </c>
      <c r="H12" s="230"/>
    </row>
    <row r="13" spans="1:11" ht="55.5" customHeight="1" x14ac:dyDescent="0.25">
      <c r="A13" s="532" t="s">
        <v>99</v>
      </c>
      <c r="B13" s="533" t="s">
        <v>1604</v>
      </c>
      <c r="C13" s="921" t="s">
        <v>1281</v>
      </c>
      <c r="D13" s="1072">
        <v>50</v>
      </c>
      <c r="E13" s="921">
        <v>23</v>
      </c>
      <c r="F13" s="921">
        <v>23</v>
      </c>
      <c r="G13" s="1180" t="s">
        <v>1605</v>
      </c>
      <c r="H13" s="230"/>
    </row>
    <row r="14" spans="1:11" ht="57" customHeight="1" x14ac:dyDescent="0.25">
      <c r="A14" s="532" t="s">
        <v>100</v>
      </c>
      <c r="B14" s="533" t="s">
        <v>1606</v>
      </c>
      <c r="C14" s="921" t="s">
        <v>1281</v>
      </c>
      <c r="D14" s="1072">
        <v>50</v>
      </c>
      <c r="E14" s="921">
        <v>23</v>
      </c>
      <c r="F14" s="921">
        <v>23</v>
      </c>
      <c r="G14" s="1180" t="s">
        <v>1607</v>
      </c>
      <c r="H14" s="230"/>
      <c r="K14" s="231"/>
    </row>
    <row r="15" spans="1:11" ht="98.25" customHeight="1" x14ac:dyDescent="0.25">
      <c r="A15" s="532" t="s">
        <v>1069</v>
      </c>
      <c r="B15" s="533" t="s">
        <v>1608</v>
      </c>
      <c r="C15" s="921" t="s">
        <v>1325</v>
      </c>
      <c r="D15" s="1072">
        <v>9</v>
      </c>
      <c r="E15" s="921">
        <v>15</v>
      </c>
      <c r="F15" s="921">
        <v>15</v>
      </c>
      <c r="G15" s="1180" t="s">
        <v>1609</v>
      </c>
      <c r="H15" s="230"/>
    </row>
    <row r="16" spans="1:11" ht="56.25" x14ac:dyDescent="0.25">
      <c r="A16" s="532" t="s">
        <v>1071</v>
      </c>
      <c r="B16" s="533" t="s">
        <v>1610</v>
      </c>
      <c r="C16" s="921" t="s">
        <v>1281</v>
      </c>
      <c r="D16" s="1072" t="s">
        <v>355</v>
      </c>
      <c r="E16" s="1072" t="s">
        <v>355</v>
      </c>
      <c r="F16" s="1072" t="s">
        <v>355</v>
      </c>
      <c r="G16" s="1180" t="s">
        <v>2253</v>
      </c>
      <c r="H16" s="230"/>
    </row>
    <row r="17" spans="1:8" ht="56.25" x14ac:dyDescent="0.25">
      <c r="A17" s="532" t="s">
        <v>1073</v>
      </c>
      <c r="B17" s="533" t="s">
        <v>1611</v>
      </c>
      <c r="C17" s="921" t="s">
        <v>1281</v>
      </c>
      <c r="D17" s="1072">
        <v>77</v>
      </c>
      <c r="E17" s="921">
        <v>47</v>
      </c>
      <c r="F17" s="921">
        <v>47</v>
      </c>
      <c r="G17" s="1179" t="s">
        <v>1612</v>
      </c>
      <c r="H17" s="230"/>
    </row>
    <row r="18" spans="1:8" ht="71.25" customHeight="1" x14ac:dyDescent="0.25">
      <c r="A18" s="532" t="s">
        <v>1075</v>
      </c>
      <c r="B18" s="533" t="s">
        <v>1613</v>
      </c>
      <c r="C18" s="921" t="s">
        <v>1281</v>
      </c>
      <c r="D18" s="1072" t="s">
        <v>355</v>
      </c>
      <c r="E18" s="1072" t="s">
        <v>355</v>
      </c>
      <c r="F18" s="1072" t="s">
        <v>355</v>
      </c>
      <c r="G18" s="1179" t="s">
        <v>2253</v>
      </c>
      <c r="H18" s="230"/>
    </row>
    <row r="19" spans="1:8" ht="56.25" x14ac:dyDescent="0.25">
      <c r="A19" s="532" t="s">
        <v>1227</v>
      </c>
      <c r="B19" s="533" t="s">
        <v>1614</v>
      </c>
      <c r="C19" s="921" t="s">
        <v>1325</v>
      </c>
      <c r="D19" s="1072">
        <v>50</v>
      </c>
      <c r="E19" s="921">
        <v>100</v>
      </c>
      <c r="F19" s="921">
        <v>100</v>
      </c>
      <c r="G19" s="1180" t="s">
        <v>2636</v>
      </c>
      <c r="H19" s="230"/>
    </row>
    <row r="20" spans="1:8" ht="58.5" customHeight="1" x14ac:dyDescent="0.25">
      <c r="A20" s="532" t="s">
        <v>1228</v>
      </c>
      <c r="B20" s="533" t="s">
        <v>1615</v>
      </c>
      <c r="C20" s="921" t="s">
        <v>1325</v>
      </c>
      <c r="D20" s="1072">
        <v>39</v>
      </c>
      <c r="E20" s="921">
        <v>110</v>
      </c>
      <c r="F20" s="921">
        <v>110</v>
      </c>
      <c r="G20" s="909" t="s">
        <v>2259</v>
      </c>
      <c r="H20" s="230"/>
    </row>
    <row r="21" spans="1:8" ht="37.5" x14ac:dyDescent="0.25">
      <c r="A21" s="532" t="s">
        <v>1616</v>
      </c>
      <c r="B21" s="533" t="s">
        <v>1617</v>
      </c>
      <c r="C21" s="921" t="s">
        <v>1281</v>
      </c>
      <c r="D21" s="1072">
        <v>1</v>
      </c>
      <c r="E21" s="921">
        <v>1</v>
      </c>
      <c r="F21" s="921">
        <v>1</v>
      </c>
      <c r="G21" s="909" t="s">
        <v>2258</v>
      </c>
      <c r="H21" s="230"/>
    </row>
    <row r="22" spans="1:8" ht="56.25" x14ac:dyDescent="0.25">
      <c r="A22" s="532" t="s">
        <v>1618</v>
      </c>
      <c r="B22" s="533" t="s">
        <v>1619</v>
      </c>
      <c r="C22" s="921" t="s">
        <v>1281</v>
      </c>
      <c r="D22" s="1072" t="s">
        <v>355</v>
      </c>
      <c r="E22" s="1072" t="s">
        <v>355</v>
      </c>
      <c r="F22" s="1072" t="s">
        <v>355</v>
      </c>
      <c r="G22" s="909" t="s">
        <v>2253</v>
      </c>
      <c r="H22" s="230"/>
    </row>
    <row r="23" spans="1:8" ht="75" x14ac:dyDescent="0.25">
      <c r="A23" s="532" t="s">
        <v>1620</v>
      </c>
      <c r="B23" s="533" t="s">
        <v>1621</v>
      </c>
      <c r="C23" s="921" t="s">
        <v>1622</v>
      </c>
      <c r="D23" s="1072" t="s">
        <v>355</v>
      </c>
      <c r="E23" s="924">
        <v>9962.2000000000007</v>
      </c>
      <c r="F23" s="924">
        <v>9912.2000000000007</v>
      </c>
      <c r="G23" s="909" t="s">
        <v>2637</v>
      </c>
      <c r="H23" s="230"/>
    </row>
    <row r="24" spans="1:8" ht="187.5" x14ac:dyDescent="0.25">
      <c r="A24" s="532" t="s">
        <v>1623</v>
      </c>
      <c r="B24" s="533" t="s">
        <v>1624</v>
      </c>
      <c r="C24" s="921" t="s">
        <v>1625</v>
      </c>
      <c r="D24" s="1072" t="s">
        <v>355</v>
      </c>
      <c r="E24" s="921">
        <v>10</v>
      </c>
      <c r="F24" s="921">
        <v>11.5</v>
      </c>
      <c r="G24" s="1181" t="s">
        <v>2638</v>
      </c>
      <c r="H24" s="230"/>
    </row>
    <row r="25" spans="1:8" ht="123" customHeight="1" x14ac:dyDescent="0.25">
      <c r="A25" s="1765" t="s">
        <v>1626</v>
      </c>
      <c r="B25" s="1766" t="s">
        <v>1627</v>
      </c>
      <c r="C25" s="921" t="s">
        <v>1281</v>
      </c>
      <c r="D25" s="1072">
        <v>0</v>
      </c>
      <c r="E25" s="921">
        <v>3</v>
      </c>
      <c r="F25" s="921">
        <v>3</v>
      </c>
      <c r="G25" s="909" t="s">
        <v>2271</v>
      </c>
      <c r="H25" s="230"/>
    </row>
    <row r="26" spans="1:8" ht="18.75" x14ac:dyDescent="0.3">
      <c r="A26" s="2848" t="s">
        <v>267</v>
      </c>
      <c r="B26" s="2848"/>
      <c r="C26" s="2848"/>
      <c r="D26" s="2848"/>
      <c r="E26" s="2848"/>
      <c r="F26" s="2848"/>
      <c r="G26" s="2848"/>
      <c r="H26" s="230"/>
    </row>
    <row r="27" spans="1:8" ht="37.5" x14ac:dyDescent="0.25">
      <c r="A27" s="532" t="s">
        <v>78</v>
      </c>
      <c r="B27" s="533" t="s">
        <v>1628</v>
      </c>
      <c r="C27" s="921" t="s">
        <v>1281</v>
      </c>
      <c r="D27" s="1072">
        <v>4</v>
      </c>
      <c r="E27" s="921">
        <v>8</v>
      </c>
      <c r="F27" s="921">
        <v>8</v>
      </c>
      <c r="G27" s="909" t="s">
        <v>1629</v>
      </c>
      <c r="H27" s="230"/>
    </row>
    <row r="28" spans="1:8" ht="18.75" x14ac:dyDescent="0.3">
      <c r="A28" s="2848" t="s">
        <v>269</v>
      </c>
      <c r="B28" s="2848"/>
      <c r="C28" s="2848"/>
      <c r="D28" s="2848"/>
      <c r="E28" s="2848"/>
      <c r="F28" s="2848"/>
      <c r="G28" s="2848"/>
      <c r="H28" s="230"/>
    </row>
    <row r="29" spans="1:8" ht="56.25" customHeight="1" x14ac:dyDescent="0.25">
      <c r="A29" s="532" t="s">
        <v>135</v>
      </c>
      <c r="B29" s="533" t="s">
        <v>1630</v>
      </c>
      <c r="C29" s="921" t="s">
        <v>1281</v>
      </c>
      <c r="D29" s="1072">
        <v>151</v>
      </c>
      <c r="E29" s="921">
        <v>106</v>
      </c>
      <c r="F29" s="921">
        <v>106</v>
      </c>
      <c r="G29" s="1180" t="s">
        <v>1631</v>
      </c>
      <c r="H29" s="230"/>
    </row>
    <row r="30" spans="1:8" ht="264.75" customHeight="1" x14ac:dyDescent="0.25">
      <c r="A30" s="532" t="s">
        <v>137</v>
      </c>
      <c r="B30" s="533" t="s">
        <v>1632</v>
      </c>
      <c r="C30" s="921" t="s">
        <v>1281</v>
      </c>
      <c r="D30" s="1072">
        <v>77</v>
      </c>
      <c r="E30" s="921">
        <v>65</v>
      </c>
      <c r="F30" s="921">
        <v>46</v>
      </c>
      <c r="G30" s="1180" t="s">
        <v>1633</v>
      </c>
      <c r="H30" s="230"/>
    </row>
  </sheetData>
  <mergeCells count="6">
    <mergeCell ref="A28:G28"/>
    <mergeCell ref="A2:G2"/>
    <mergeCell ref="A3:G3"/>
    <mergeCell ref="A4:G4"/>
    <mergeCell ref="A8:G8"/>
    <mergeCell ref="A26:G26"/>
  </mergeCells>
  <pageMargins left="0.78740157480314965" right="0.39370078740157483" top="0.78740157480314965" bottom="0.78740157480314965" header="0.39370078740157483" footer="0.39370078740157483"/>
  <pageSetup paperSize="9" scale="62" firstPageNumber="279" orientation="landscape" useFirstPageNumber="1" r:id="rId1"/>
  <headerFooter>
    <oddFooter>&amp;R&amp;"Times New Roman,обычный"&amp;14&amp;P</oddFooter>
  </headerFooter>
  <rowBreaks count="1" manualBreakCount="1">
    <brk id="25"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B0F0"/>
  </sheetPr>
  <dimension ref="A1:J94"/>
  <sheetViews>
    <sheetView zoomScale="60" zoomScaleNormal="60" zoomScalePageLayoutView="75" workbookViewId="0">
      <selection activeCell="L18" sqref="L18"/>
    </sheetView>
  </sheetViews>
  <sheetFormatPr defaultColWidth="7.5703125" defaultRowHeight="18" x14ac:dyDescent="0.25"/>
  <cols>
    <col min="1" max="1" width="8.7109375" style="75" customWidth="1"/>
    <col min="2" max="2" width="45.7109375" style="76" customWidth="1"/>
    <col min="3" max="3" width="15.7109375" style="77" customWidth="1"/>
    <col min="4" max="4" width="17.7109375" style="78" customWidth="1"/>
    <col min="5" max="5" width="17.7109375" style="79" customWidth="1"/>
    <col min="6" max="6" width="12.7109375" style="79" customWidth="1"/>
    <col min="7" max="7" width="35.7109375" style="76" customWidth="1"/>
    <col min="8" max="8" width="17.7109375" style="80" customWidth="1"/>
    <col min="9" max="9" width="12.7109375" style="79" customWidth="1"/>
    <col min="10" max="10" width="30.7109375" style="76" customWidth="1"/>
    <col min="11" max="11" width="7.5703125" style="80"/>
    <col min="12" max="12" width="23.7109375" style="80" customWidth="1"/>
    <col min="13" max="13" width="30.85546875" style="80" customWidth="1"/>
    <col min="14" max="256" width="7.5703125" style="80"/>
    <col min="257" max="257" width="10.140625" style="80" customWidth="1"/>
    <col min="258" max="258" width="45.7109375" style="80" customWidth="1"/>
    <col min="259" max="259" width="15.7109375" style="80" customWidth="1"/>
    <col min="260" max="261" width="17.7109375" style="80" customWidth="1"/>
    <col min="262" max="262" width="15.28515625" style="80" customWidth="1"/>
    <col min="263" max="263" width="35.7109375" style="80" customWidth="1"/>
    <col min="264" max="264" width="17.7109375" style="80" customWidth="1"/>
    <col min="265" max="265" width="15.28515625" style="80" customWidth="1"/>
    <col min="266" max="266" width="30.7109375" style="80" customWidth="1"/>
    <col min="267" max="267" width="7.5703125" style="80"/>
    <col min="268" max="268" width="23.7109375" style="80" customWidth="1"/>
    <col min="269" max="269" width="30.85546875" style="80" customWidth="1"/>
    <col min="270" max="512" width="7.5703125" style="80"/>
    <col min="513" max="513" width="10.140625" style="80" customWidth="1"/>
    <col min="514" max="514" width="45.7109375" style="80" customWidth="1"/>
    <col min="515" max="515" width="15.7109375" style="80" customWidth="1"/>
    <col min="516" max="517" width="17.7109375" style="80" customWidth="1"/>
    <col min="518" max="518" width="15.28515625" style="80" customWidth="1"/>
    <col min="519" max="519" width="35.7109375" style="80" customWidth="1"/>
    <col min="520" max="520" width="17.7109375" style="80" customWidth="1"/>
    <col min="521" max="521" width="15.28515625" style="80" customWidth="1"/>
    <col min="522" max="522" width="30.7109375" style="80" customWidth="1"/>
    <col min="523" max="523" width="7.5703125" style="80"/>
    <col min="524" max="524" width="23.7109375" style="80" customWidth="1"/>
    <col min="525" max="525" width="30.85546875" style="80" customWidth="1"/>
    <col min="526" max="768" width="7.5703125" style="80"/>
    <col min="769" max="769" width="10.140625" style="80" customWidth="1"/>
    <col min="770" max="770" width="45.7109375" style="80" customWidth="1"/>
    <col min="771" max="771" width="15.7109375" style="80" customWidth="1"/>
    <col min="772" max="773" width="17.7109375" style="80" customWidth="1"/>
    <col min="774" max="774" width="15.28515625" style="80" customWidth="1"/>
    <col min="775" max="775" width="35.7109375" style="80" customWidth="1"/>
    <col min="776" max="776" width="17.7109375" style="80" customWidth="1"/>
    <col min="777" max="777" width="15.28515625" style="80" customWidth="1"/>
    <col min="778" max="778" width="30.7109375" style="80" customWidth="1"/>
    <col min="779" max="779" width="7.5703125" style="80"/>
    <col min="780" max="780" width="23.7109375" style="80" customWidth="1"/>
    <col min="781" max="781" width="30.85546875" style="80" customWidth="1"/>
    <col min="782" max="1024" width="7.5703125" style="80"/>
    <col min="1025" max="1025" width="10.140625" style="80" customWidth="1"/>
    <col min="1026" max="1026" width="45.7109375" style="80" customWidth="1"/>
    <col min="1027" max="1027" width="15.7109375" style="80" customWidth="1"/>
    <col min="1028" max="1029" width="17.7109375" style="80" customWidth="1"/>
    <col min="1030" max="1030" width="15.28515625" style="80" customWidth="1"/>
    <col min="1031" max="1031" width="35.7109375" style="80" customWidth="1"/>
    <col min="1032" max="1032" width="17.7109375" style="80" customWidth="1"/>
    <col min="1033" max="1033" width="15.28515625" style="80" customWidth="1"/>
    <col min="1034" max="1034" width="30.7109375" style="80" customWidth="1"/>
    <col min="1035" max="1035" width="7.5703125" style="80"/>
    <col min="1036" max="1036" width="23.7109375" style="80" customWidth="1"/>
    <col min="1037" max="1037" width="30.85546875" style="80" customWidth="1"/>
    <col min="1038" max="1280" width="7.5703125" style="80"/>
    <col min="1281" max="1281" width="10.140625" style="80" customWidth="1"/>
    <col min="1282" max="1282" width="45.7109375" style="80" customWidth="1"/>
    <col min="1283" max="1283" width="15.7109375" style="80" customWidth="1"/>
    <col min="1284" max="1285" width="17.7109375" style="80" customWidth="1"/>
    <col min="1286" max="1286" width="15.28515625" style="80" customWidth="1"/>
    <col min="1287" max="1287" width="35.7109375" style="80" customWidth="1"/>
    <col min="1288" max="1288" width="17.7109375" style="80" customWidth="1"/>
    <col min="1289" max="1289" width="15.28515625" style="80" customWidth="1"/>
    <col min="1290" max="1290" width="30.7109375" style="80" customWidth="1"/>
    <col min="1291" max="1291" width="7.5703125" style="80"/>
    <col min="1292" max="1292" width="23.7109375" style="80" customWidth="1"/>
    <col min="1293" max="1293" width="30.85546875" style="80" customWidth="1"/>
    <col min="1294" max="1536" width="7.5703125" style="80"/>
    <col min="1537" max="1537" width="10.140625" style="80" customWidth="1"/>
    <col min="1538" max="1538" width="45.7109375" style="80" customWidth="1"/>
    <col min="1539" max="1539" width="15.7109375" style="80" customWidth="1"/>
    <col min="1540" max="1541" width="17.7109375" style="80" customWidth="1"/>
    <col min="1542" max="1542" width="15.28515625" style="80" customWidth="1"/>
    <col min="1543" max="1543" width="35.7109375" style="80" customWidth="1"/>
    <col min="1544" max="1544" width="17.7109375" style="80" customWidth="1"/>
    <col min="1545" max="1545" width="15.28515625" style="80" customWidth="1"/>
    <col min="1546" max="1546" width="30.7109375" style="80" customWidth="1"/>
    <col min="1547" max="1547" width="7.5703125" style="80"/>
    <col min="1548" max="1548" width="23.7109375" style="80" customWidth="1"/>
    <col min="1549" max="1549" width="30.85546875" style="80" customWidth="1"/>
    <col min="1550" max="1792" width="7.5703125" style="80"/>
    <col min="1793" max="1793" width="10.140625" style="80" customWidth="1"/>
    <col min="1794" max="1794" width="45.7109375" style="80" customWidth="1"/>
    <col min="1795" max="1795" width="15.7109375" style="80" customWidth="1"/>
    <col min="1796" max="1797" width="17.7109375" style="80" customWidth="1"/>
    <col min="1798" max="1798" width="15.28515625" style="80" customWidth="1"/>
    <col min="1799" max="1799" width="35.7109375" style="80" customWidth="1"/>
    <col min="1800" max="1800" width="17.7109375" style="80" customWidth="1"/>
    <col min="1801" max="1801" width="15.28515625" style="80" customWidth="1"/>
    <col min="1802" max="1802" width="30.7109375" style="80" customWidth="1"/>
    <col min="1803" max="1803" width="7.5703125" style="80"/>
    <col min="1804" max="1804" width="23.7109375" style="80" customWidth="1"/>
    <col min="1805" max="1805" width="30.85546875" style="80" customWidth="1"/>
    <col min="1806" max="2048" width="7.5703125" style="80"/>
    <col min="2049" max="2049" width="10.140625" style="80" customWidth="1"/>
    <col min="2050" max="2050" width="45.7109375" style="80" customWidth="1"/>
    <col min="2051" max="2051" width="15.7109375" style="80" customWidth="1"/>
    <col min="2052" max="2053" width="17.7109375" style="80" customWidth="1"/>
    <col min="2054" max="2054" width="15.28515625" style="80" customWidth="1"/>
    <col min="2055" max="2055" width="35.7109375" style="80" customWidth="1"/>
    <col min="2056" max="2056" width="17.7109375" style="80" customWidth="1"/>
    <col min="2057" max="2057" width="15.28515625" style="80" customWidth="1"/>
    <col min="2058" max="2058" width="30.7109375" style="80" customWidth="1"/>
    <col min="2059" max="2059" width="7.5703125" style="80"/>
    <col min="2060" max="2060" width="23.7109375" style="80" customWidth="1"/>
    <col min="2061" max="2061" width="30.85546875" style="80" customWidth="1"/>
    <col min="2062" max="2304" width="7.5703125" style="80"/>
    <col min="2305" max="2305" width="10.140625" style="80" customWidth="1"/>
    <col min="2306" max="2306" width="45.7109375" style="80" customWidth="1"/>
    <col min="2307" max="2307" width="15.7109375" style="80" customWidth="1"/>
    <col min="2308" max="2309" width="17.7109375" style="80" customWidth="1"/>
    <col min="2310" max="2310" width="15.28515625" style="80" customWidth="1"/>
    <col min="2311" max="2311" width="35.7109375" style="80" customWidth="1"/>
    <col min="2312" max="2312" width="17.7109375" style="80" customWidth="1"/>
    <col min="2313" max="2313" width="15.28515625" style="80" customWidth="1"/>
    <col min="2314" max="2314" width="30.7109375" style="80" customWidth="1"/>
    <col min="2315" max="2315" width="7.5703125" style="80"/>
    <col min="2316" max="2316" width="23.7109375" style="80" customWidth="1"/>
    <col min="2317" max="2317" width="30.85546875" style="80" customWidth="1"/>
    <col min="2318" max="2560" width="7.5703125" style="80"/>
    <col min="2561" max="2561" width="10.140625" style="80" customWidth="1"/>
    <col min="2562" max="2562" width="45.7109375" style="80" customWidth="1"/>
    <col min="2563" max="2563" width="15.7109375" style="80" customWidth="1"/>
    <col min="2564" max="2565" width="17.7109375" style="80" customWidth="1"/>
    <col min="2566" max="2566" width="15.28515625" style="80" customWidth="1"/>
    <col min="2567" max="2567" width="35.7109375" style="80" customWidth="1"/>
    <col min="2568" max="2568" width="17.7109375" style="80" customWidth="1"/>
    <col min="2569" max="2569" width="15.28515625" style="80" customWidth="1"/>
    <col min="2570" max="2570" width="30.7109375" style="80" customWidth="1"/>
    <col min="2571" max="2571" width="7.5703125" style="80"/>
    <col min="2572" max="2572" width="23.7109375" style="80" customWidth="1"/>
    <col min="2573" max="2573" width="30.85546875" style="80" customWidth="1"/>
    <col min="2574" max="2816" width="7.5703125" style="80"/>
    <col min="2817" max="2817" width="10.140625" style="80" customWidth="1"/>
    <col min="2818" max="2818" width="45.7109375" style="80" customWidth="1"/>
    <col min="2819" max="2819" width="15.7109375" style="80" customWidth="1"/>
    <col min="2820" max="2821" width="17.7109375" style="80" customWidth="1"/>
    <col min="2822" max="2822" width="15.28515625" style="80" customWidth="1"/>
    <col min="2823" max="2823" width="35.7109375" style="80" customWidth="1"/>
    <col min="2824" max="2824" width="17.7109375" style="80" customWidth="1"/>
    <col min="2825" max="2825" width="15.28515625" style="80" customWidth="1"/>
    <col min="2826" max="2826" width="30.7109375" style="80" customWidth="1"/>
    <col min="2827" max="2827" width="7.5703125" style="80"/>
    <col min="2828" max="2828" width="23.7109375" style="80" customWidth="1"/>
    <col min="2829" max="2829" width="30.85546875" style="80" customWidth="1"/>
    <col min="2830" max="3072" width="7.5703125" style="80"/>
    <col min="3073" max="3073" width="10.140625" style="80" customWidth="1"/>
    <col min="3074" max="3074" width="45.7109375" style="80" customWidth="1"/>
    <col min="3075" max="3075" width="15.7109375" style="80" customWidth="1"/>
    <col min="3076" max="3077" width="17.7109375" style="80" customWidth="1"/>
    <col min="3078" max="3078" width="15.28515625" style="80" customWidth="1"/>
    <col min="3079" max="3079" width="35.7109375" style="80" customWidth="1"/>
    <col min="3080" max="3080" width="17.7109375" style="80" customWidth="1"/>
    <col min="3081" max="3081" width="15.28515625" style="80" customWidth="1"/>
    <col min="3082" max="3082" width="30.7109375" style="80" customWidth="1"/>
    <col min="3083" max="3083" width="7.5703125" style="80"/>
    <col min="3084" max="3084" width="23.7109375" style="80" customWidth="1"/>
    <col min="3085" max="3085" width="30.85546875" style="80" customWidth="1"/>
    <col min="3086" max="3328" width="7.5703125" style="80"/>
    <col min="3329" max="3329" width="10.140625" style="80" customWidth="1"/>
    <col min="3330" max="3330" width="45.7109375" style="80" customWidth="1"/>
    <col min="3331" max="3331" width="15.7109375" style="80" customWidth="1"/>
    <col min="3332" max="3333" width="17.7109375" style="80" customWidth="1"/>
    <col min="3334" max="3334" width="15.28515625" style="80" customWidth="1"/>
    <col min="3335" max="3335" width="35.7109375" style="80" customWidth="1"/>
    <col min="3336" max="3336" width="17.7109375" style="80" customWidth="1"/>
    <col min="3337" max="3337" width="15.28515625" style="80" customWidth="1"/>
    <col min="3338" max="3338" width="30.7109375" style="80" customWidth="1"/>
    <col min="3339" max="3339" width="7.5703125" style="80"/>
    <col min="3340" max="3340" width="23.7109375" style="80" customWidth="1"/>
    <col min="3341" max="3341" width="30.85546875" style="80" customWidth="1"/>
    <col min="3342" max="3584" width="7.5703125" style="80"/>
    <col min="3585" max="3585" width="10.140625" style="80" customWidth="1"/>
    <col min="3586" max="3586" width="45.7109375" style="80" customWidth="1"/>
    <col min="3587" max="3587" width="15.7109375" style="80" customWidth="1"/>
    <col min="3588" max="3589" width="17.7109375" style="80" customWidth="1"/>
    <col min="3590" max="3590" width="15.28515625" style="80" customWidth="1"/>
    <col min="3591" max="3591" width="35.7109375" style="80" customWidth="1"/>
    <col min="3592" max="3592" width="17.7109375" style="80" customWidth="1"/>
    <col min="3593" max="3593" width="15.28515625" style="80" customWidth="1"/>
    <col min="3594" max="3594" width="30.7109375" style="80" customWidth="1"/>
    <col min="3595" max="3595" width="7.5703125" style="80"/>
    <col min="3596" max="3596" width="23.7109375" style="80" customWidth="1"/>
    <col min="3597" max="3597" width="30.85546875" style="80" customWidth="1"/>
    <col min="3598" max="3840" width="7.5703125" style="80"/>
    <col min="3841" max="3841" width="10.140625" style="80" customWidth="1"/>
    <col min="3842" max="3842" width="45.7109375" style="80" customWidth="1"/>
    <col min="3843" max="3843" width="15.7109375" style="80" customWidth="1"/>
    <col min="3844" max="3845" width="17.7109375" style="80" customWidth="1"/>
    <col min="3846" max="3846" width="15.28515625" style="80" customWidth="1"/>
    <col min="3847" max="3847" width="35.7109375" style="80" customWidth="1"/>
    <col min="3848" max="3848" width="17.7109375" style="80" customWidth="1"/>
    <col min="3849" max="3849" width="15.28515625" style="80" customWidth="1"/>
    <col min="3850" max="3850" width="30.7109375" style="80" customWidth="1"/>
    <col min="3851" max="3851" width="7.5703125" style="80"/>
    <col min="3852" max="3852" width="23.7109375" style="80" customWidth="1"/>
    <col min="3853" max="3853" width="30.85546875" style="80" customWidth="1"/>
    <col min="3854" max="4096" width="7.5703125" style="80"/>
    <col min="4097" max="4097" width="10.140625" style="80" customWidth="1"/>
    <col min="4098" max="4098" width="45.7109375" style="80" customWidth="1"/>
    <col min="4099" max="4099" width="15.7109375" style="80" customWidth="1"/>
    <col min="4100" max="4101" width="17.7109375" style="80" customWidth="1"/>
    <col min="4102" max="4102" width="15.28515625" style="80" customWidth="1"/>
    <col min="4103" max="4103" width="35.7109375" style="80" customWidth="1"/>
    <col min="4104" max="4104" width="17.7109375" style="80" customWidth="1"/>
    <col min="4105" max="4105" width="15.28515625" style="80" customWidth="1"/>
    <col min="4106" max="4106" width="30.7109375" style="80" customWidth="1"/>
    <col min="4107" max="4107" width="7.5703125" style="80"/>
    <col min="4108" max="4108" width="23.7109375" style="80" customWidth="1"/>
    <col min="4109" max="4109" width="30.85546875" style="80" customWidth="1"/>
    <col min="4110" max="4352" width="7.5703125" style="80"/>
    <col min="4353" max="4353" width="10.140625" style="80" customWidth="1"/>
    <col min="4354" max="4354" width="45.7109375" style="80" customWidth="1"/>
    <col min="4355" max="4355" width="15.7109375" style="80" customWidth="1"/>
    <col min="4356" max="4357" width="17.7109375" style="80" customWidth="1"/>
    <col min="4358" max="4358" width="15.28515625" style="80" customWidth="1"/>
    <col min="4359" max="4359" width="35.7109375" style="80" customWidth="1"/>
    <col min="4360" max="4360" width="17.7109375" style="80" customWidth="1"/>
    <col min="4361" max="4361" width="15.28515625" style="80" customWidth="1"/>
    <col min="4362" max="4362" width="30.7109375" style="80" customWidth="1"/>
    <col min="4363" max="4363" width="7.5703125" style="80"/>
    <col min="4364" max="4364" width="23.7109375" style="80" customWidth="1"/>
    <col min="4365" max="4365" width="30.85546875" style="80" customWidth="1"/>
    <col min="4366" max="4608" width="7.5703125" style="80"/>
    <col min="4609" max="4609" width="10.140625" style="80" customWidth="1"/>
    <col min="4610" max="4610" width="45.7109375" style="80" customWidth="1"/>
    <col min="4611" max="4611" width="15.7109375" style="80" customWidth="1"/>
    <col min="4612" max="4613" width="17.7109375" style="80" customWidth="1"/>
    <col min="4614" max="4614" width="15.28515625" style="80" customWidth="1"/>
    <col min="4615" max="4615" width="35.7109375" style="80" customWidth="1"/>
    <col min="4616" max="4616" width="17.7109375" style="80" customWidth="1"/>
    <col min="4617" max="4617" width="15.28515625" style="80" customWidth="1"/>
    <col min="4618" max="4618" width="30.7109375" style="80" customWidth="1"/>
    <col min="4619" max="4619" width="7.5703125" style="80"/>
    <col min="4620" max="4620" width="23.7109375" style="80" customWidth="1"/>
    <col min="4621" max="4621" width="30.85546875" style="80" customWidth="1"/>
    <col min="4622" max="4864" width="7.5703125" style="80"/>
    <col min="4865" max="4865" width="10.140625" style="80" customWidth="1"/>
    <col min="4866" max="4866" width="45.7109375" style="80" customWidth="1"/>
    <col min="4867" max="4867" width="15.7109375" style="80" customWidth="1"/>
    <col min="4868" max="4869" width="17.7109375" style="80" customWidth="1"/>
    <col min="4870" max="4870" width="15.28515625" style="80" customWidth="1"/>
    <col min="4871" max="4871" width="35.7109375" style="80" customWidth="1"/>
    <col min="4872" max="4872" width="17.7109375" style="80" customWidth="1"/>
    <col min="4873" max="4873" width="15.28515625" style="80" customWidth="1"/>
    <col min="4874" max="4874" width="30.7109375" style="80" customWidth="1"/>
    <col min="4875" max="4875" width="7.5703125" style="80"/>
    <col min="4876" max="4876" width="23.7109375" style="80" customWidth="1"/>
    <col min="4877" max="4877" width="30.85546875" style="80" customWidth="1"/>
    <col min="4878" max="5120" width="7.5703125" style="80"/>
    <col min="5121" max="5121" width="10.140625" style="80" customWidth="1"/>
    <col min="5122" max="5122" width="45.7109375" style="80" customWidth="1"/>
    <col min="5123" max="5123" width="15.7109375" style="80" customWidth="1"/>
    <col min="5124" max="5125" width="17.7109375" style="80" customWidth="1"/>
    <col min="5126" max="5126" width="15.28515625" style="80" customWidth="1"/>
    <col min="5127" max="5127" width="35.7109375" style="80" customWidth="1"/>
    <col min="5128" max="5128" width="17.7109375" style="80" customWidth="1"/>
    <col min="5129" max="5129" width="15.28515625" style="80" customWidth="1"/>
    <col min="5130" max="5130" width="30.7109375" style="80" customWidth="1"/>
    <col min="5131" max="5131" width="7.5703125" style="80"/>
    <col min="5132" max="5132" width="23.7109375" style="80" customWidth="1"/>
    <col min="5133" max="5133" width="30.85546875" style="80" customWidth="1"/>
    <col min="5134" max="5376" width="7.5703125" style="80"/>
    <col min="5377" max="5377" width="10.140625" style="80" customWidth="1"/>
    <col min="5378" max="5378" width="45.7109375" style="80" customWidth="1"/>
    <col min="5379" max="5379" width="15.7109375" style="80" customWidth="1"/>
    <col min="5380" max="5381" width="17.7109375" style="80" customWidth="1"/>
    <col min="5382" max="5382" width="15.28515625" style="80" customWidth="1"/>
    <col min="5383" max="5383" width="35.7109375" style="80" customWidth="1"/>
    <col min="5384" max="5384" width="17.7109375" style="80" customWidth="1"/>
    <col min="5385" max="5385" width="15.28515625" style="80" customWidth="1"/>
    <col min="5386" max="5386" width="30.7109375" style="80" customWidth="1"/>
    <col min="5387" max="5387" width="7.5703125" style="80"/>
    <col min="5388" max="5388" width="23.7109375" style="80" customWidth="1"/>
    <col min="5389" max="5389" width="30.85546875" style="80" customWidth="1"/>
    <col min="5390" max="5632" width="7.5703125" style="80"/>
    <col min="5633" max="5633" width="10.140625" style="80" customWidth="1"/>
    <col min="5634" max="5634" width="45.7109375" style="80" customWidth="1"/>
    <col min="5635" max="5635" width="15.7109375" style="80" customWidth="1"/>
    <col min="5636" max="5637" width="17.7109375" style="80" customWidth="1"/>
    <col min="5638" max="5638" width="15.28515625" style="80" customWidth="1"/>
    <col min="5639" max="5639" width="35.7109375" style="80" customWidth="1"/>
    <col min="5640" max="5640" width="17.7109375" style="80" customWidth="1"/>
    <col min="5641" max="5641" width="15.28515625" style="80" customWidth="1"/>
    <col min="5642" max="5642" width="30.7109375" style="80" customWidth="1"/>
    <col min="5643" max="5643" width="7.5703125" style="80"/>
    <col min="5644" max="5644" width="23.7109375" style="80" customWidth="1"/>
    <col min="5645" max="5645" width="30.85546875" style="80" customWidth="1"/>
    <col min="5646" max="5888" width="7.5703125" style="80"/>
    <col min="5889" max="5889" width="10.140625" style="80" customWidth="1"/>
    <col min="5890" max="5890" width="45.7109375" style="80" customWidth="1"/>
    <col min="5891" max="5891" width="15.7109375" style="80" customWidth="1"/>
    <col min="5892" max="5893" width="17.7109375" style="80" customWidth="1"/>
    <col min="5894" max="5894" width="15.28515625" style="80" customWidth="1"/>
    <col min="5895" max="5895" width="35.7109375" style="80" customWidth="1"/>
    <col min="5896" max="5896" width="17.7109375" style="80" customWidth="1"/>
    <col min="5897" max="5897" width="15.28515625" style="80" customWidth="1"/>
    <col min="5898" max="5898" width="30.7109375" style="80" customWidth="1"/>
    <col min="5899" max="5899" width="7.5703125" style="80"/>
    <col min="5900" max="5900" width="23.7109375" style="80" customWidth="1"/>
    <col min="5901" max="5901" width="30.85546875" style="80" customWidth="1"/>
    <col min="5902" max="6144" width="7.5703125" style="80"/>
    <col min="6145" max="6145" width="10.140625" style="80" customWidth="1"/>
    <col min="6146" max="6146" width="45.7109375" style="80" customWidth="1"/>
    <col min="6147" max="6147" width="15.7109375" style="80" customWidth="1"/>
    <col min="6148" max="6149" width="17.7109375" style="80" customWidth="1"/>
    <col min="6150" max="6150" width="15.28515625" style="80" customWidth="1"/>
    <col min="6151" max="6151" width="35.7109375" style="80" customWidth="1"/>
    <col min="6152" max="6152" width="17.7109375" style="80" customWidth="1"/>
    <col min="6153" max="6153" width="15.28515625" style="80" customWidth="1"/>
    <col min="6154" max="6154" width="30.7109375" style="80" customWidth="1"/>
    <col min="6155" max="6155" width="7.5703125" style="80"/>
    <col min="6156" max="6156" width="23.7109375" style="80" customWidth="1"/>
    <col min="6157" max="6157" width="30.85546875" style="80" customWidth="1"/>
    <col min="6158" max="6400" width="7.5703125" style="80"/>
    <col min="6401" max="6401" width="10.140625" style="80" customWidth="1"/>
    <col min="6402" max="6402" width="45.7109375" style="80" customWidth="1"/>
    <col min="6403" max="6403" width="15.7109375" style="80" customWidth="1"/>
    <col min="6404" max="6405" width="17.7109375" style="80" customWidth="1"/>
    <col min="6406" max="6406" width="15.28515625" style="80" customWidth="1"/>
    <col min="6407" max="6407" width="35.7109375" style="80" customWidth="1"/>
    <col min="6408" max="6408" width="17.7109375" style="80" customWidth="1"/>
    <col min="6409" max="6409" width="15.28515625" style="80" customWidth="1"/>
    <col min="6410" max="6410" width="30.7109375" style="80" customWidth="1"/>
    <col min="6411" max="6411" width="7.5703125" style="80"/>
    <col min="6412" max="6412" width="23.7109375" style="80" customWidth="1"/>
    <col min="6413" max="6413" width="30.85546875" style="80" customWidth="1"/>
    <col min="6414" max="6656" width="7.5703125" style="80"/>
    <col min="6657" max="6657" width="10.140625" style="80" customWidth="1"/>
    <col min="6658" max="6658" width="45.7109375" style="80" customWidth="1"/>
    <col min="6659" max="6659" width="15.7109375" style="80" customWidth="1"/>
    <col min="6660" max="6661" width="17.7109375" style="80" customWidth="1"/>
    <col min="6662" max="6662" width="15.28515625" style="80" customWidth="1"/>
    <col min="6663" max="6663" width="35.7109375" style="80" customWidth="1"/>
    <col min="6664" max="6664" width="17.7109375" style="80" customWidth="1"/>
    <col min="6665" max="6665" width="15.28515625" style="80" customWidth="1"/>
    <col min="6666" max="6666" width="30.7109375" style="80" customWidth="1"/>
    <col min="6667" max="6667" width="7.5703125" style="80"/>
    <col min="6668" max="6668" width="23.7109375" style="80" customWidth="1"/>
    <col min="6669" max="6669" width="30.85546875" style="80" customWidth="1"/>
    <col min="6670" max="6912" width="7.5703125" style="80"/>
    <col min="6913" max="6913" width="10.140625" style="80" customWidth="1"/>
    <col min="6914" max="6914" width="45.7109375" style="80" customWidth="1"/>
    <col min="6915" max="6915" width="15.7109375" style="80" customWidth="1"/>
    <col min="6916" max="6917" width="17.7109375" style="80" customWidth="1"/>
    <col min="6918" max="6918" width="15.28515625" style="80" customWidth="1"/>
    <col min="6919" max="6919" width="35.7109375" style="80" customWidth="1"/>
    <col min="6920" max="6920" width="17.7109375" style="80" customWidth="1"/>
    <col min="6921" max="6921" width="15.28515625" style="80" customWidth="1"/>
    <col min="6922" max="6922" width="30.7109375" style="80" customWidth="1"/>
    <col min="6923" max="6923" width="7.5703125" style="80"/>
    <col min="6924" max="6924" width="23.7109375" style="80" customWidth="1"/>
    <col min="6925" max="6925" width="30.85546875" style="80" customWidth="1"/>
    <col min="6926" max="7168" width="7.5703125" style="80"/>
    <col min="7169" max="7169" width="10.140625" style="80" customWidth="1"/>
    <col min="7170" max="7170" width="45.7109375" style="80" customWidth="1"/>
    <col min="7171" max="7171" width="15.7109375" style="80" customWidth="1"/>
    <col min="7172" max="7173" width="17.7109375" style="80" customWidth="1"/>
    <col min="7174" max="7174" width="15.28515625" style="80" customWidth="1"/>
    <col min="7175" max="7175" width="35.7109375" style="80" customWidth="1"/>
    <col min="7176" max="7176" width="17.7109375" style="80" customWidth="1"/>
    <col min="7177" max="7177" width="15.28515625" style="80" customWidth="1"/>
    <col min="7178" max="7178" width="30.7109375" style="80" customWidth="1"/>
    <col min="7179" max="7179" width="7.5703125" style="80"/>
    <col min="7180" max="7180" width="23.7109375" style="80" customWidth="1"/>
    <col min="7181" max="7181" width="30.85546875" style="80" customWidth="1"/>
    <col min="7182" max="7424" width="7.5703125" style="80"/>
    <col min="7425" max="7425" width="10.140625" style="80" customWidth="1"/>
    <col min="7426" max="7426" width="45.7109375" style="80" customWidth="1"/>
    <col min="7427" max="7427" width="15.7109375" style="80" customWidth="1"/>
    <col min="7428" max="7429" width="17.7109375" style="80" customWidth="1"/>
    <col min="7430" max="7430" width="15.28515625" style="80" customWidth="1"/>
    <col min="7431" max="7431" width="35.7109375" style="80" customWidth="1"/>
    <col min="7432" max="7432" width="17.7109375" style="80" customWidth="1"/>
    <col min="7433" max="7433" width="15.28515625" style="80" customWidth="1"/>
    <col min="7434" max="7434" width="30.7109375" style="80" customWidth="1"/>
    <col min="7435" max="7435" width="7.5703125" style="80"/>
    <col min="7436" max="7436" width="23.7109375" style="80" customWidth="1"/>
    <col min="7437" max="7437" width="30.85546875" style="80" customWidth="1"/>
    <col min="7438" max="7680" width="7.5703125" style="80"/>
    <col min="7681" max="7681" width="10.140625" style="80" customWidth="1"/>
    <col min="7682" max="7682" width="45.7109375" style="80" customWidth="1"/>
    <col min="7683" max="7683" width="15.7109375" style="80" customWidth="1"/>
    <col min="7684" max="7685" width="17.7109375" style="80" customWidth="1"/>
    <col min="7686" max="7686" width="15.28515625" style="80" customWidth="1"/>
    <col min="7687" max="7687" width="35.7109375" style="80" customWidth="1"/>
    <col min="7688" max="7688" width="17.7109375" style="80" customWidth="1"/>
    <col min="7689" max="7689" width="15.28515625" style="80" customWidth="1"/>
    <col min="7690" max="7690" width="30.7109375" style="80" customWidth="1"/>
    <col min="7691" max="7691" width="7.5703125" style="80"/>
    <col min="7692" max="7692" width="23.7109375" style="80" customWidth="1"/>
    <col min="7693" max="7693" width="30.85546875" style="80" customWidth="1"/>
    <col min="7694" max="7936" width="7.5703125" style="80"/>
    <col min="7937" max="7937" width="10.140625" style="80" customWidth="1"/>
    <col min="7938" max="7938" width="45.7109375" style="80" customWidth="1"/>
    <col min="7939" max="7939" width="15.7109375" style="80" customWidth="1"/>
    <col min="7940" max="7941" width="17.7109375" style="80" customWidth="1"/>
    <col min="7942" max="7942" width="15.28515625" style="80" customWidth="1"/>
    <col min="7943" max="7943" width="35.7109375" style="80" customWidth="1"/>
    <col min="7944" max="7944" width="17.7109375" style="80" customWidth="1"/>
    <col min="7945" max="7945" width="15.28515625" style="80" customWidth="1"/>
    <col min="7946" max="7946" width="30.7109375" style="80" customWidth="1"/>
    <col min="7947" max="7947" width="7.5703125" style="80"/>
    <col min="7948" max="7948" width="23.7109375" style="80" customWidth="1"/>
    <col min="7949" max="7949" width="30.85546875" style="80" customWidth="1"/>
    <col min="7950" max="8192" width="7.5703125" style="80"/>
    <col min="8193" max="8193" width="10.140625" style="80" customWidth="1"/>
    <col min="8194" max="8194" width="45.7109375" style="80" customWidth="1"/>
    <col min="8195" max="8195" width="15.7109375" style="80" customWidth="1"/>
    <col min="8196" max="8197" width="17.7109375" style="80" customWidth="1"/>
    <col min="8198" max="8198" width="15.28515625" style="80" customWidth="1"/>
    <col min="8199" max="8199" width="35.7109375" style="80" customWidth="1"/>
    <col min="8200" max="8200" width="17.7109375" style="80" customWidth="1"/>
    <col min="8201" max="8201" width="15.28515625" style="80" customWidth="1"/>
    <col min="8202" max="8202" width="30.7109375" style="80" customWidth="1"/>
    <col min="8203" max="8203" width="7.5703125" style="80"/>
    <col min="8204" max="8204" width="23.7109375" style="80" customWidth="1"/>
    <col min="8205" max="8205" width="30.85546875" style="80" customWidth="1"/>
    <col min="8206" max="8448" width="7.5703125" style="80"/>
    <col min="8449" max="8449" width="10.140625" style="80" customWidth="1"/>
    <col min="8450" max="8450" width="45.7109375" style="80" customWidth="1"/>
    <col min="8451" max="8451" width="15.7109375" style="80" customWidth="1"/>
    <col min="8452" max="8453" width="17.7109375" style="80" customWidth="1"/>
    <col min="8454" max="8454" width="15.28515625" style="80" customWidth="1"/>
    <col min="8455" max="8455" width="35.7109375" style="80" customWidth="1"/>
    <col min="8456" max="8456" width="17.7109375" style="80" customWidth="1"/>
    <col min="8457" max="8457" width="15.28515625" style="80" customWidth="1"/>
    <col min="8458" max="8458" width="30.7109375" style="80" customWidth="1"/>
    <col min="8459" max="8459" width="7.5703125" style="80"/>
    <col min="8460" max="8460" width="23.7109375" style="80" customWidth="1"/>
    <col min="8461" max="8461" width="30.85546875" style="80" customWidth="1"/>
    <col min="8462" max="8704" width="7.5703125" style="80"/>
    <col min="8705" max="8705" width="10.140625" style="80" customWidth="1"/>
    <col min="8706" max="8706" width="45.7109375" style="80" customWidth="1"/>
    <col min="8707" max="8707" width="15.7109375" style="80" customWidth="1"/>
    <col min="8708" max="8709" width="17.7109375" style="80" customWidth="1"/>
    <col min="8710" max="8710" width="15.28515625" style="80" customWidth="1"/>
    <col min="8711" max="8711" width="35.7109375" style="80" customWidth="1"/>
    <col min="8712" max="8712" width="17.7109375" style="80" customWidth="1"/>
    <col min="8713" max="8713" width="15.28515625" style="80" customWidth="1"/>
    <col min="8714" max="8714" width="30.7109375" style="80" customWidth="1"/>
    <col min="8715" max="8715" width="7.5703125" style="80"/>
    <col min="8716" max="8716" width="23.7109375" style="80" customWidth="1"/>
    <col min="8717" max="8717" width="30.85546875" style="80" customWidth="1"/>
    <col min="8718" max="8960" width="7.5703125" style="80"/>
    <col min="8961" max="8961" width="10.140625" style="80" customWidth="1"/>
    <col min="8962" max="8962" width="45.7109375" style="80" customWidth="1"/>
    <col min="8963" max="8963" width="15.7109375" style="80" customWidth="1"/>
    <col min="8964" max="8965" width="17.7109375" style="80" customWidth="1"/>
    <col min="8966" max="8966" width="15.28515625" style="80" customWidth="1"/>
    <col min="8967" max="8967" width="35.7109375" style="80" customWidth="1"/>
    <col min="8968" max="8968" width="17.7109375" style="80" customWidth="1"/>
    <col min="8969" max="8969" width="15.28515625" style="80" customWidth="1"/>
    <col min="8970" max="8970" width="30.7109375" style="80" customWidth="1"/>
    <col min="8971" max="8971" width="7.5703125" style="80"/>
    <col min="8972" max="8972" width="23.7109375" style="80" customWidth="1"/>
    <col min="8973" max="8973" width="30.85546875" style="80" customWidth="1"/>
    <col min="8974" max="9216" width="7.5703125" style="80"/>
    <col min="9217" max="9217" width="10.140625" style="80" customWidth="1"/>
    <col min="9218" max="9218" width="45.7109375" style="80" customWidth="1"/>
    <col min="9219" max="9219" width="15.7109375" style="80" customWidth="1"/>
    <col min="9220" max="9221" width="17.7109375" style="80" customWidth="1"/>
    <col min="9222" max="9222" width="15.28515625" style="80" customWidth="1"/>
    <col min="9223" max="9223" width="35.7109375" style="80" customWidth="1"/>
    <col min="9224" max="9224" width="17.7109375" style="80" customWidth="1"/>
    <col min="9225" max="9225" width="15.28515625" style="80" customWidth="1"/>
    <col min="9226" max="9226" width="30.7109375" style="80" customWidth="1"/>
    <col min="9227" max="9227" width="7.5703125" style="80"/>
    <col min="9228" max="9228" width="23.7109375" style="80" customWidth="1"/>
    <col min="9229" max="9229" width="30.85546875" style="80" customWidth="1"/>
    <col min="9230" max="9472" width="7.5703125" style="80"/>
    <col min="9473" max="9473" width="10.140625" style="80" customWidth="1"/>
    <col min="9474" max="9474" width="45.7109375" style="80" customWidth="1"/>
    <col min="9475" max="9475" width="15.7109375" style="80" customWidth="1"/>
    <col min="9476" max="9477" width="17.7109375" style="80" customWidth="1"/>
    <col min="9478" max="9478" width="15.28515625" style="80" customWidth="1"/>
    <col min="9479" max="9479" width="35.7109375" style="80" customWidth="1"/>
    <col min="9480" max="9480" width="17.7109375" style="80" customWidth="1"/>
    <col min="9481" max="9481" width="15.28515625" style="80" customWidth="1"/>
    <col min="9482" max="9482" width="30.7109375" style="80" customWidth="1"/>
    <col min="9483" max="9483" width="7.5703125" style="80"/>
    <col min="9484" max="9484" width="23.7109375" style="80" customWidth="1"/>
    <col min="9485" max="9485" width="30.85546875" style="80" customWidth="1"/>
    <col min="9486" max="9728" width="7.5703125" style="80"/>
    <col min="9729" max="9729" width="10.140625" style="80" customWidth="1"/>
    <col min="9730" max="9730" width="45.7109375" style="80" customWidth="1"/>
    <col min="9731" max="9731" width="15.7109375" style="80" customWidth="1"/>
    <col min="9732" max="9733" width="17.7109375" style="80" customWidth="1"/>
    <col min="9734" max="9734" width="15.28515625" style="80" customWidth="1"/>
    <col min="9735" max="9735" width="35.7109375" style="80" customWidth="1"/>
    <col min="9736" max="9736" width="17.7109375" style="80" customWidth="1"/>
    <col min="9737" max="9737" width="15.28515625" style="80" customWidth="1"/>
    <col min="9738" max="9738" width="30.7109375" style="80" customWidth="1"/>
    <col min="9739" max="9739" width="7.5703125" style="80"/>
    <col min="9740" max="9740" width="23.7109375" style="80" customWidth="1"/>
    <col min="9741" max="9741" width="30.85546875" style="80" customWidth="1"/>
    <col min="9742" max="9984" width="7.5703125" style="80"/>
    <col min="9985" max="9985" width="10.140625" style="80" customWidth="1"/>
    <col min="9986" max="9986" width="45.7109375" style="80" customWidth="1"/>
    <col min="9987" max="9987" width="15.7109375" style="80" customWidth="1"/>
    <col min="9988" max="9989" width="17.7109375" style="80" customWidth="1"/>
    <col min="9990" max="9990" width="15.28515625" style="80" customWidth="1"/>
    <col min="9991" max="9991" width="35.7109375" style="80" customWidth="1"/>
    <col min="9992" max="9992" width="17.7109375" style="80" customWidth="1"/>
    <col min="9993" max="9993" width="15.28515625" style="80" customWidth="1"/>
    <col min="9994" max="9994" width="30.7109375" style="80" customWidth="1"/>
    <col min="9995" max="9995" width="7.5703125" style="80"/>
    <col min="9996" max="9996" width="23.7109375" style="80" customWidth="1"/>
    <col min="9997" max="9997" width="30.85546875" style="80" customWidth="1"/>
    <col min="9998" max="10240" width="7.5703125" style="80"/>
    <col min="10241" max="10241" width="10.140625" style="80" customWidth="1"/>
    <col min="10242" max="10242" width="45.7109375" style="80" customWidth="1"/>
    <col min="10243" max="10243" width="15.7109375" style="80" customWidth="1"/>
    <col min="10244" max="10245" width="17.7109375" style="80" customWidth="1"/>
    <col min="10246" max="10246" width="15.28515625" style="80" customWidth="1"/>
    <col min="10247" max="10247" width="35.7109375" style="80" customWidth="1"/>
    <col min="10248" max="10248" width="17.7109375" style="80" customWidth="1"/>
    <col min="10249" max="10249" width="15.28515625" style="80" customWidth="1"/>
    <col min="10250" max="10250" width="30.7109375" style="80" customWidth="1"/>
    <col min="10251" max="10251" width="7.5703125" style="80"/>
    <col min="10252" max="10252" width="23.7109375" style="80" customWidth="1"/>
    <col min="10253" max="10253" width="30.85546875" style="80" customWidth="1"/>
    <col min="10254" max="10496" width="7.5703125" style="80"/>
    <col min="10497" max="10497" width="10.140625" style="80" customWidth="1"/>
    <col min="10498" max="10498" width="45.7109375" style="80" customWidth="1"/>
    <col min="10499" max="10499" width="15.7109375" style="80" customWidth="1"/>
    <col min="10500" max="10501" width="17.7109375" style="80" customWidth="1"/>
    <col min="10502" max="10502" width="15.28515625" style="80" customWidth="1"/>
    <col min="10503" max="10503" width="35.7109375" style="80" customWidth="1"/>
    <col min="10504" max="10504" width="17.7109375" style="80" customWidth="1"/>
    <col min="10505" max="10505" width="15.28515625" style="80" customWidth="1"/>
    <col min="10506" max="10506" width="30.7109375" style="80" customWidth="1"/>
    <col min="10507" max="10507" width="7.5703125" style="80"/>
    <col min="10508" max="10508" width="23.7109375" style="80" customWidth="1"/>
    <col min="10509" max="10509" width="30.85546875" style="80" customWidth="1"/>
    <col min="10510" max="10752" width="7.5703125" style="80"/>
    <col min="10753" max="10753" width="10.140625" style="80" customWidth="1"/>
    <col min="10754" max="10754" width="45.7109375" style="80" customWidth="1"/>
    <col min="10755" max="10755" width="15.7109375" style="80" customWidth="1"/>
    <col min="10756" max="10757" width="17.7109375" style="80" customWidth="1"/>
    <col min="10758" max="10758" width="15.28515625" style="80" customWidth="1"/>
    <col min="10759" max="10759" width="35.7109375" style="80" customWidth="1"/>
    <col min="10760" max="10760" width="17.7109375" style="80" customWidth="1"/>
    <col min="10761" max="10761" width="15.28515625" style="80" customWidth="1"/>
    <col min="10762" max="10762" width="30.7109375" style="80" customWidth="1"/>
    <col min="10763" max="10763" width="7.5703125" style="80"/>
    <col min="10764" max="10764" width="23.7109375" style="80" customWidth="1"/>
    <col min="10765" max="10765" width="30.85546875" style="80" customWidth="1"/>
    <col min="10766" max="11008" width="7.5703125" style="80"/>
    <col min="11009" max="11009" width="10.140625" style="80" customWidth="1"/>
    <col min="11010" max="11010" width="45.7109375" style="80" customWidth="1"/>
    <col min="11011" max="11011" width="15.7109375" style="80" customWidth="1"/>
    <col min="11012" max="11013" width="17.7109375" style="80" customWidth="1"/>
    <col min="11014" max="11014" width="15.28515625" style="80" customWidth="1"/>
    <col min="11015" max="11015" width="35.7109375" style="80" customWidth="1"/>
    <col min="11016" max="11016" width="17.7109375" style="80" customWidth="1"/>
    <col min="11017" max="11017" width="15.28515625" style="80" customWidth="1"/>
    <col min="11018" max="11018" width="30.7109375" style="80" customWidth="1"/>
    <col min="11019" max="11019" width="7.5703125" style="80"/>
    <col min="11020" max="11020" width="23.7109375" style="80" customWidth="1"/>
    <col min="11021" max="11021" width="30.85546875" style="80" customWidth="1"/>
    <col min="11022" max="11264" width="7.5703125" style="80"/>
    <col min="11265" max="11265" width="10.140625" style="80" customWidth="1"/>
    <col min="11266" max="11266" width="45.7109375" style="80" customWidth="1"/>
    <col min="11267" max="11267" width="15.7109375" style="80" customWidth="1"/>
    <col min="11268" max="11269" width="17.7109375" style="80" customWidth="1"/>
    <col min="11270" max="11270" width="15.28515625" style="80" customWidth="1"/>
    <col min="11271" max="11271" width="35.7109375" style="80" customWidth="1"/>
    <col min="11272" max="11272" width="17.7109375" style="80" customWidth="1"/>
    <col min="11273" max="11273" width="15.28515625" style="80" customWidth="1"/>
    <col min="11274" max="11274" width="30.7109375" style="80" customWidth="1"/>
    <col min="11275" max="11275" width="7.5703125" style="80"/>
    <col min="11276" max="11276" width="23.7109375" style="80" customWidth="1"/>
    <col min="11277" max="11277" width="30.85546875" style="80" customWidth="1"/>
    <col min="11278" max="11520" width="7.5703125" style="80"/>
    <col min="11521" max="11521" width="10.140625" style="80" customWidth="1"/>
    <col min="11522" max="11522" width="45.7109375" style="80" customWidth="1"/>
    <col min="11523" max="11523" width="15.7109375" style="80" customWidth="1"/>
    <col min="11524" max="11525" width="17.7109375" style="80" customWidth="1"/>
    <col min="11526" max="11526" width="15.28515625" style="80" customWidth="1"/>
    <col min="11527" max="11527" width="35.7109375" style="80" customWidth="1"/>
    <col min="11528" max="11528" width="17.7109375" style="80" customWidth="1"/>
    <col min="11529" max="11529" width="15.28515625" style="80" customWidth="1"/>
    <col min="11530" max="11530" width="30.7109375" style="80" customWidth="1"/>
    <col min="11531" max="11531" width="7.5703125" style="80"/>
    <col min="11532" max="11532" width="23.7109375" style="80" customWidth="1"/>
    <col min="11533" max="11533" width="30.85546875" style="80" customWidth="1"/>
    <col min="11534" max="11776" width="7.5703125" style="80"/>
    <col min="11777" max="11777" width="10.140625" style="80" customWidth="1"/>
    <col min="11778" max="11778" width="45.7109375" style="80" customWidth="1"/>
    <col min="11779" max="11779" width="15.7109375" style="80" customWidth="1"/>
    <col min="11780" max="11781" width="17.7109375" style="80" customWidth="1"/>
    <col min="11782" max="11782" width="15.28515625" style="80" customWidth="1"/>
    <col min="11783" max="11783" width="35.7109375" style="80" customWidth="1"/>
    <col min="11784" max="11784" width="17.7109375" style="80" customWidth="1"/>
    <col min="11785" max="11785" width="15.28515625" style="80" customWidth="1"/>
    <col min="11786" max="11786" width="30.7109375" style="80" customWidth="1"/>
    <col min="11787" max="11787" width="7.5703125" style="80"/>
    <col min="11788" max="11788" width="23.7109375" style="80" customWidth="1"/>
    <col min="11789" max="11789" width="30.85546875" style="80" customWidth="1"/>
    <col min="11790" max="12032" width="7.5703125" style="80"/>
    <col min="12033" max="12033" width="10.140625" style="80" customWidth="1"/>
    <col min="12034" max="12034" width="45.7109375" style="80" customWidth="1"/>
    <col min="12035" max="12035" width="15.7109375" style="80" customWidth="1"/>
    <col min="12036" max="12037" width="17.7109375" style="80" customWidth="1"/>
    <col min="12038" max="12038" width="15.28515625" style="80" customWidth="1"/>
    <col min="12039" max="12039" width="35.7109375" style="80" customWidth="1"/>
    <col min="12040" max="12040" width="17.7109375" style="80" customWidth="1"/>
    <col min="12041" max="12041" width="15.28515625" style="80" customWidth="1"/>
    <col min="12042" max="12042" width="30.7109375" style="80" customWidth="1"/>
    <col min="12043" max="12043" width="7.5703125" style="80"/>
    <col min="12044" max="12044" width="23.7109375" style="80" customWidth="1"/>
    <col min="12045" max="12045" width="30.85546875" style="80" customWidth="1"/>
    <col min="12046" max="12288" width="7.5703125" style="80"/>
    <col min="12289" max="12289" width="10.140625" style="80" customWidth="1"/>
    <col min="12290" max="12290" width="45.7109375" style="80" customWidth="1"/>
    <col min="12291" max="12291" width="15.7109375" style="80" customWidth="1"/>
    <col min="12292" max="12293" width="17.7109375" style="80" customWidth="1"/>
    <col min="12294" max="12294" width="15.28515625" style="80" customWidth="1"/>
    <col min="12295" max="12295" width="35.7109375" style="80" customWidth="1"/>
    <col min="12296" max="12296" width="17.7109375" style="80" customWidth="1"/>
    <col min="12297" max="12297" width="15.28515625" style="80" customWidth="1"/>
    <col min="12298" max="12298" width="30.7109375" style="80" customWidth="1"/>
    <col min="12299" max="12299" width="7.5703125" style="80"/>
    <col min="12300" max="12300" width="23.7109375" style="80" customWidth="1"/>
    <col min="12301" max="12301" width="30.85546875" style="80" customWidth="1"/>
    <col min="12302" max="12544" width="7.5703125" style="80"/>
    <col min="12545" max="12545" width="10.140625" style="80" customWidth="1"/>
    <col min="12546" max="12546" width="45.7109375" style="80" customWidth="1"/>
    <col min="12547" max="12547" width="15.7109375" style="80" customWidth="1"/>
    <col min="12548" max="12549" width="17.7109375" style="80" customWidth="1"/>
    <col min="12550" max="12550" width="15.28515625" style="80" customWidth="1"/>
    <col min="12551" max="12551" width="35.7109375" style="80" customWidth="1"/>
    <col min="12552" max="12552" width="17.7109375" style="80" customWidth="1"/>
    <col min="12553" max="12553" width="15.28515625" style="80" customWidth="1"/>
    <col min="12554" max="12554" width="30.7109375" style="80" customWidth="1"/>
    <col min="12555" max="12555" width="7.5703125" style="80"/>
    <col min="12556" max="12556" width="23.7109375" style="80" customWidth="1"/>
    <col min="12557" max="12557" width="30.85546875" style="80" customWidth="1"/>
    <col min="12558" max="12800" width="7.5703125" style="80"/>
    <col min="12801" max="12801" width="10.140625" style="80" customWidth="1"/>
    <col min="12802" max="12802" width="45.7109375" style="80" customWidth="1"/>
    <col min="12803" max="12803" width="15.7109375" style="80" customWidth="1"/>
    <col min="12804" max="12805" width="17.7109375" style="80" customWidth="1"/>
    <col min="12806" max="12806" width="15.28515625" style="80" customWidth="1"/>
    <col min="12807" max="12807" width="35.7109375" style="80" customWidth="1"/>
    <col min="12808" max="12808" width="17.7109375" style="80" customWidth="1"/>
    <col min="12809" max="12809" width="15.28515625" style="80" customWidth="1"/>
    <col min="12810" max="12810" width="30.7109375" style="80" customWidth="1"/>
    <col min="12811" max="12811" width="7.5703125" style="80"/>
    <col min="12812" max="12812" width="23.7109375" style="80" customWidth="1"/>
    <col min="12813" max="12813" width="30.85546875" style="80" customWidth="1"/>
    <col min="12814" max="13056" width="7.5703125" style="80"/>
    <col min="13057" max="13057" width="10.140625" style="80" customWidth="1"/>
    <col min="13058" max="13058" width="45.7109375" style="80" customWidth="1"/>
    <col min="13059" max="13059" width="15.7109375" style="80" customWidth="1"/>
    <col min="13060" max="13061" width="17.7109375" style="80" customWidth="1"/>
    <col min="13062" max="13062" width="15.28515625" style="80" customWidth="1"/>
    <col min="13063" max="13063" width="35.7109375" style="80" customWidth="1"/>
    <col min="13064" max="13064" width="17.7109375" style="80" customWidth="1"/>
    <col min="13065" max="13065" width="15.28515625" style="80" customWidth="1"/>
    <col min="13066" max="13066" width="30.7109375" style="80" customWidth="1"/>
    <col min="13067" max="13067" width="7.5703125" style="80"/>
    <col min="13068" max="13068" width="23.7109375" style="80" customWidth="1"/>
    <col min="13069" max="13069" width="30.85546875" style="80" customWidth="1"/>
    <col min="13070" max="13312" width="7.5703125" style="80"/>
    <col min="13313" max="13313" width="10.140625" style="80" customWidth="1"/>
    <col min="13314" max="13314" width="45.7109375" style="80" customWidth="1"/>
    <col min="13315" max="13315" width="15.7109375" style="80" customWidth="1"/>
    <col min="13316" max="13317" width="17.7109375" style="80" customWidth="1"/>
    <col min="13318" max="13318" width="15.28515625" style="80" customWidth="1"/>
    <col min="13319" max="13319" width="35.7109375" style="80" customWidth="1"/>
    <col min="13320" max="13320" width="17.7109375" style="80" customWidth="1"/>
    <col min="13321" max="13321" width="15.28515625" style="80" customWidth="1"/>
    <col min="13322" max="13322" width="30.7109375" style="80" customWidth="1"/>
    <col min="13323" max="13323" width="7.5703125" style="80"/>
    <col min="13324" max="13324" width="23.7109375" style="80" customWidth="1"/>
    <col min="13325" max="13325" width="30.85546875" style="80" customWidth="1"/>
    <col min="13326" max="13568" width="7.5703125" style="80"/>
    <col min="13569" max="13569" width="10.140625" style="80" customWidth="1"/>
    <col min="13570" max="13570" width="45.7109375" style="80" customWidth="1"/>
    <col min="13571" max="13571" width="15.7109375" style="80" customWidth="1"/>
    <col min="13572" max="13573" width="17.7109375" style="80" customWidth="1"/>
    <col min="13574" max="13574" width="15.28515625" style="80" customWidth="1"/>
    <col min="13575" max="13575" width="35.7109375" style="80" customWidth="1"/>
    <col min="13576" max="13576" width="17.7109375" style="80" customWidth="1"/>
    <col min="13577" max="13577" width="15.28515625" style="80" customWidth="1"/>
    <col min="13578" max="13578" width="30.7109375" style="80" customWidth="1"/>
    <col min="13579" max="13579" width="7.5703125" style="80"/>
    <col min="13580" max="13580" width="23.7109375" style="80" customWidth="1"/>
    <col min="13581" max="13581" width="30.85546875" style="80" customWidth="1"/>
    <col min="13582" max="13824" width="7.5703125" style="80"/>
    <col min="13825" max="13825" width="10.140625" style="80" customWidth="1"/>
    <col min="13826" max="13826" width="45.7109375" style="80" customWidth="1"/>
    <col min="13827" max="13827" width="15.7109375" style="80" customWidth="1"/>
    <col min="13828" max="13829" width="17.7109375" style="80" customWidth="1"/>
    <col min="13830" max="13830" width="15.28515625" style="80" customWidth="1"/>
    <col min="13831" max="13831" width="35.7109375" style="80" customWidth="1"/>
    <col min="13832" max="13832" width="17.7109375" style="80" customWidth="1"/>
    <col min="13833" max="13833" width="15.28515625" style="80" customWidth="1"/>
    <col min="13834" max="13834" width="30.7109375" style="80" customWidth="1"/>
    <col min="13835" max="13835" width="7.5703125" style="80"/>
    <col min="13836" max="13836" width="23.7109375" style="80" customWidth="1"/>
    <col min="13837" max="13837" width="30.85546875" style="80" customWidth="1"/>
    <col min="13838" max="14080" width="7.5703125" style="80"/>
    <col min="14081" max="14081" width="10.140625" style="80" customWidth="1"/>
    <col min="14082" max="14082" width="45.7109375" style="80" customWidth="1"/>
    <col min="14083" max="14083" width="15.7109375" style="80" customWidth="1"/>
    <col min="14084" max="14085" width="17.7109375" style="80" customWidth="1"/>
    <col min="14086" max="14086" width="15.28515625" style="80" customWidth="1"/>
    <col min="14087" max="14087" width="35.7109375" style="80" customWidth="1"/>
    <col min="14088" max="14088" width="17.7109375" style="80" customWidth="1"/>
    <col min="14089" max="14089" width="15.28515625" style="80" customWidth="1"/>
    <col min="14090" max="14090" width="30.7109375" style="80" customWidth="1"/>
    <col min="14091" max="14091" width="7.5703125" style="80"/>
    <col min="14092" max="14092" width="23.7109375" style="80" customWidth="1"/>
    <col min="14093" max="14093" width="30.85546875" style="80" customWidth="1"/>
    <col min="14094" max="14336" width="7.5703125" style="80"/>
    <col min="14337" max="14337" width="10.140625" style="80" customWidth="1"/>
    <col min="14338" max="14338" width="45.7109375" style="80" customWidth="1"/>
    <col min="14339" max="14339" width="15.7109375" style="80" customWidth="1"/>
    <col min="14340" max="14341" width="17.7109375" style="80" customWidth="1"/>
    <col min="14342" max="14342" width="15.28515625" style="80" customWidth="1"/>
    <col min="14343" max="14343" width="35.7109375" style="80" customWidth="1"/>
    <col min="14344" max="14344" width="17.7109375" style="80" customWidth="1"/>
    <col min="14345" max="14345" width="15.28515625" style="80" customWidth="1"/>
    <col min="14346" max="14346" width="30.7109375" style="80" customWidth="1"/>
    <col min="14347" max="14347" width="7.5703125" style="80"/>
    <col min="14348" max="14348" width="23.7109375" style="80" customWidth="1"/>
    <col min="14349" max="14349" width="30.85546875" style="80" customWidth="1"/>
    <col min="14350" max="14592" width="7.5703125" style="80"/>
    <col min="14593" max="14593" width="10.140625" style="80" customWidth="1"/>
    <col min="14594" max="14594" width="45.7109375" style="80" customWidth="1"/>
    <col min="14595" max="14595" width="15.7109375" style="80" customWidth="1"/>
    <col min="14596" max="14597" width="17.7109375" style="80" customWidth="1"/>
    <col min="14598" max="14598" width="15.28515625" style="80" customWidth="1"/>
    <col min="14599" max="14599" width="35.7109375" style="80" customWidth="1"/>
    <col min="14600" max="14600" width="17.7109375" style="80" customWidth="1"/>
    <col min="14601" max="14601" width="15.28515625" style="80" customWidth="1"/>
    <col min="14602" max="14602" width="30.7109375" style="80" customWidth="1"/>
    <col min="14603" max="14603" width="7.5703125" style="80"/>
    <col min="14604" max="14604" width="23.7109375" style="80" customWidth="1"/>
    <col min="14605" max="14605" width="30.85546875" style="80" customWidth="1"/>
    <col min="14606" max="14848" width="7.5703125" style="80"/>
    <col min="14849" max="14849" width="10.140625" style="80" customWidth="1"/>
    <col min="14850" max="14850" width="45.7109375" style="80" customWidth="1"/>
    <col min="14851" max="14851" width="15.7109375" style="80" customWidth="1"/>
    <col min="14852" max="14853" width="17.7109375" style="80" customWidth="1"/>
    <col min="14854" max="14854" width="15.28515625" style="80" customWidth="1"/>
    <col min="14855" max="14855" width="35.7109375" style="80" customWidth="1"/>
    <col min="14856" max="14856" width="17.7109375" style="80" customWidth="1"/>
    <col min="14857" max="14857" width="15.28515625" style="80" customWidth="1"/>
    <col min="14858" max="14858" width="30.7109375" style="80" customWidth="1"/>
    <col min="14859" max="14859" width="7.5703125" style="80"/>
    <col min="14860" max="14860" width="23.7109375" style="80" customWidth="1"/>
    <col min="14861" max="14861" width="30.85546875" style="80" customWidth="1"/>
    <col min="14862" max="15104" width="7.5703125" style="80"/>
    <col min="15105" max="15105" width="10.140625" style="80" customWidth="1"/>
    <col min="15106" max="15106" width="45.7109375" style="80" customWidth="1"/>
    <col min="15107" max="15107" width="15.7109375" style="80" customWidth="1"/>
    <col min="15108" max="15109" width="17.7109375" style="80" customWidth="1"/>
    <col min="15110" max="15110" width="15.28515625" style="80" customWidth="1"/>
    <col min="15111" max="15111" width="35.7109375" style="80" customWidth="1"/>
    <col min="15112" max="15112" width="17.7109375" style="80" customWidth="1"/>
    <col min="15113" max="15113" width="15.28515625" style="80" customWidth="1"/>
    <col min="15114" max="15114" width="30.7109375" style="80" customWidth="1"/>
    <col min="15115" max="15115" width="7.5703125" style="80"/>
    <col min="15116" max="15116" width="23.7109375" style="80" customWidth="1"/>
    <col min="15117" max="15117" width="30.85546875" style="80" customWidth="1"/>
    <col min="15118" max="15360" width="7.5703125" style="80"/>
    <col min="15361" max="15361" width="10.140625" style="80" customWidth="1"/>
    <col min="15362" max="15362" width="45.7109375" style="80" customWidth="1"/>
    <col min="15363" max="15363" width="15.7109375" style="80" customWidth="1"/>
    <col min="15364" max="15365" width="17.7109375" style="80" customWidth="1"/>
    <col min="15366" max="15366" width="15.28515625" style="80" customWidth="1"/>
    <col min="15367" max="15367" width="35.7109375" style="80" customWidth="1"/>
    <col min="15368" max="15368" width="17.7109375" style="80" customWidth="1"/>
    <col min="15369" max="15369" width="15.28515625" style="80" customWidth="1"/>
    <col min="15370" max="15370" width="30.7109375" style="80" customWidth="1"/>
    <col min="15371" max="15371" width="7.5703125" style="80"/>
    <col min="15372" max="15372" width="23.7109375" style="80" customWidth="1"/>
    <col min="15373" max="15373" width="30.85546875" style="80" customWidth="1"/>
    <col min="15374" max="15616" width="7.5703125" style="80"/>
    <col min="15617" max="15617" width="10.140625" style="80" customWidth="1"/>
    <col min="15618" max="15618" width="45.7109375" style="80" customWidth="1"/>
    <col min="15619" max="15619" width="15.7109375" style="80" customWidth="1"/>
    <col min="15620" max="15621" width="17.7109375" style="80" customWidth="1"/>
    <col min="15622" max="15622" width="15.28515625" style="80" customWidth="1"/>
    <col min="15623" max="15623" width="35.7109375" style="80" customWidth="1"/>
    <col min="15624" max="15624" width="17.7109375" style="80" customWidth="1"/>
    <col min="15625" max="15625" width="15.28515625" style="80" customWidth="1"/>
    <col min="15626" max="15626" width="30.7109375" style="80" customWidth="1"/>
    <col min="15627" max="15627" width="7.5703125" style="80"/>
    <col min="15628" max="15628" width="23.7109375" style="80" customWidth="1"/>
    <col min="15629" max="15629" width="30.85546875" style="80" customWidth="1"/>
    <col min="15630" max="15872" width="7.5703125" style="80"/>
    <col min="15873" max="15873" width="10.140625" style="80" customWidth="1"/>
    <col min="15874" max="15874" width="45.7109375" style="80" customWidth="1"/>
    <col min="15875" max="15875" width="15.7109375" style="80" customWidth="1"/>
    <col min="15876" max="15877" width="17.7109375" style="80" customWidth="1"/>
    <col min="15878" max="15878" width="15.28515625" style="80" customWidth="1"/>
    <col min="15879" max="15879" width="35.7109375" style="80" customWidth="1"/>
    <col min="15880" max="15880" width="17.7109375" style="80" customWidth="1"/>
    <col min="15881" max="15881" width="15.28515625" style="80" customWidth="1"/>
    <col min="15882" max="15882" width="30.7109375" style="80" customWidth="1"/>
    <col min="15883" max="15883" width="7.5703125" style="80"/>
    <col min="15884" max="15884" width="23.7109375" style="80" customWidth="1"/>
    <col min="15885" max="15885" width="30.85546875" style="80" customWidth="1"/>
    <col min="15886" max="16128" width="7.5703125" style="80"/>
    <col min="16129" max="16129" width="10.140625" style="80" customWidth="1"/>
    <col min="16130" max="16130" width="45.7109375" style="80" customWidth="1"/>
    <col min="16131" max="16131" width="15.7109375" style="80" customWidth="1"/>
    <col min="16132" max="16133" width="17.7109375" style="80" customWidth="1"/>
    <col min="16134" max="16134" width="15.28515625" style="80" customWidth="1"/>
    <col min="16135" max="16135" width="35.7109375" style="80" customWidth="1"/>
    <col min="16136" max="16136" width="17.7109375" style="80" customWidth="1"/>
    <col min="16137" max="16137" width="15.28515625" style="80" customWidth="1"/>
    <col min="16138" max="16138" width="30.7109375" style="80" customWidth="1"/>
    <col min="16139" max="16139" width="7.5703125" style="80"/>
    <col min="16140" max="16140" width="23.7109375" style="80" customWidth="1"/>
    <col min="16141" max="16141" width="30.85546875" style="80" customWidth="1"/>
    <col min="16142" max="16384" width="7.5703125" style="80"/>
  </cols>
  <sheetData>
    <row r="1" spans="1:10" ht="18.75" x14ac:dyDescent="0.25">
      <c r="A1" s="1073"/>
      <c r="B1" s="1074"/>
      <c r="C1" s="1075"/>
      <c r="D1" s="1076"/>
      <c r="E1" s="1077"/>
      <c r="F1" s="1077"/>
      <c r="G1" s="1074"/>
      <c r="H1" s="1078"/>
      <c r="I1" s="1077"/>
      <c r="J1" s="1079" t="s">
        <v>2232</v>
      </c>
    </row>
    <row r="2" spans="1:10" ht="18" customHeight="1" x14ac:dyDescent="0.25">
      <c r="A2" s="1845" t="s">
        <v>1254</v>
      </c>
      <c r="B2" s="1845"/>
      <c r="C2" s="1845"/>
      <c r="D2" s="1845"/>
      <c r="E2" s="1845"/>
      <c r="F2" s="1845"/>
      <c r="G2" s="1845"/>
      <c r="H2" s="1845"/>
      <c r="I2" s="1845"/>
      <c r="J2" s="1845"/>
    </row>
    <row r="3" spans="1:10" ht="18.75" x14ac:dyDescent="0.25">
      <c r="A3" s="1845" t="s">
        <v>88</v>
      </c>
      <c r="B3" s="1845"/>
      <c r="C3" s="1845"/>
      <c r="D3" s="1845"/>
      <c r="E3" s="1845"/>
      <c r="F3" s="1845"/>
      <c r="G3" s="1845"/>
      <c r="H3" s="1845"/>
      <c r="I3" s="1845"/>
      <c r="J3" s="1845"/>
    </row>
    <row r="4" spans="1:10" s="81" customFormat="1" ht="18.75" x14ac:dyDescent="0.25">
      <c r="A4" s="2873" t="s">
        <v>381</v>
      </c>
      <c r="B4" s="2873"/>
      <c r="C4" s="2873"/>
      <c r="D4" s="2873"/>
      <c r="E4" s="2873"/>
      <c r="F4" s="2873"/>
      <c r="G4" s="2873"/>
      <c r="H4" s="2873"/>
      <c r="I4" s="2873"/>
      <c r="J4" s="2873"/>
    </row>
    <row r="5" spans="1:10" s="81" customFormat="1" ht="18.75" x14ac:dyDescent="0.25">
      <c r="A5" s="2874" t="s">
        <v>1251</v>
      </c>
      <c r="B5" s="2874"/>
      <c r="C5" s="2874"/>
      <c r="D5" s="2874"/>
      <c r="E5" s="2874"/>
      <c r="F5" s="2874"/>
      <c r="G5" s="2874"/>
      <c r="H5" s="2874"/>
      <c r="I5" s="2874"/>
      <c r="J5" s="2874"/>
    </row>
    <row r="6" spans="1:10" s="81" customFormat="1" ht="12" customHeight="1" x14ac:dyDescent="0.25">
      <c r="A6" s="2875"/>
      <c r="B6" s="2875"/>
      <c r="C6" s="2875"/>
      <c r="D6" s="2875"/>
      <c r="E6" s="2875"/>
      <c r="F6" s="2875"/>
      <c r="G6" s="2875"/>
      <c r="H6" s="2875"/>
      <c r="I6" s="2875"/>
      <c r="J6" s="2875"/>
    </row>
    <row r="7" spans="1:10" ht="125.25" customHeight="1" x14ac:dyDescent="0.25">
      <c r="A7" s="402" t="s">
        <v>1</v>
      </c>
      <c r="B7" s="403" t="s">
        <v>2</v>
      </c>
      <c r="C7" s="403" t="s">
        <v>3</v>
      </c>
      <c r="D7" s="404" t="s">
        <v>706</v>
      </c>
      <c r="E7" s="405" t="s">
        <v>1259</v>
      </c>
      <c r="F7" s="405" t="s">
        <v>4</v>
      </c>
      <c r="G7" s="403" t="s">
        <v>5</v>
      </c>
      <c r="H7" s="403" t="s">
        <v>1257</v>
      </c>
      <c r="I7" s="403" t="s">
        <v>6</v>
      </c>
      <c r="J7" s="403" t="s">
        <v>7</v>
      </c>
    </row>
    <row r="8" spans="1:10" ht="18.75" x14ac:dyDescent="0.25">
      <c r="A8" s="1080">
        <v>1</v>
      </c>
      <c r="B8" s="1081">
        <v>2</v>
      </c>
      <c r="C8" s="1082">
        <v>3</v>
      </c>
      <c r="D8" s="1081">
        <v>4</v>
      </c>
      <c r="E8" s="1081">
        <v>5</v>
      </c>
      <c r="F8" s="1081">
        <v>6</v>
      </c>
      <c r="G8" s="1081">
        <v>7</v>
      </c>
      <c r="H8" s="1081">
        <v>8</v>
      </c>
      <c r="I8" s="1081">
        <v>9</v>
      </c>
      <c r="J8" s="1081">
        <v>10</v>
      </c>
    </row>
    <row r="9" spans="1:10" ht="33" customHeight="1" x14ac:dyDescent="0.25">
      <c r="A9" s="2870" t="s">
        <v>679</v>
      </c>
      <c r="B9" s="2871"/>
      <c r="C9" s="2871"/>
      <c r="D9" s="2871"/>
      <c r="E9" s="2871"/>
      <c r="F9" s="2871"/>
      <c r="G9" s="2871"/>
      <c r="H9" s="2871"/>
      <c r="I9" s="2871"/>
      <c r="J9" s="2872"/>
    </row>
    <row r="10" spans="1:10" ht="18.75" x14ac:dyDescent="0.25">
      <c r="A10" s="2876" t="s">
        <v>10</v>
      </c>
      <c r="B10" s="2879" t="s">
        <v>764</v>
      </c>
      <c r="C10" s="1083" t="s">
        <v>18</v>
      </c>
      <c r="D10" s="1084">
        <f>D11+D12</f>
        <v>109871.19</v>
      </c>
      <c r="E10" s="1084">
        <f>E11+E12</f>
        <v>105566.13</v>
      </c>
      <c r="F10" s="1085">
        <f>E10/D10*100</f>
        <v>96.081720785949443</v>
      </c>
      <c r="G10" s="1086"/>
      <c r="H10" s="1084">
        <f>H11+H12</f>
        <v>105566.13</v>
      </c>
      <c r="I10" s="1087">
        <f t="shared" ref="I10:I51" si="0">H10/D10*100</f>
        <v>96.081720785949443</v>
      </c>
      <c r="J10" s="1086"/>
    </row>
    <row r="11" spans="1:10" ht="75" x14ac:dyDescent="0.25">
      <c r="A11" s="2877"/>
      <c r="B11" s="2880"/>
      <c r="C11" s="1088" t="s">
        <v>19</v>
      </c>
      <c r="D11" s="1089">
        <f>D16</f>
        <v>92822.44</v>
      </c>
      <c r="E11" s="1089">
        <f>E16</f>
        <v>92818.3</v>
      </c>
      <c r="F11" s="1090">
        <f t="shared" ref="F11:F12" si="1">E11/D11*100</f>
        <v>99.995539871608628</v>
      </c>
      <c r="G11" s="2864"/>
      <c r="H11" s="1089">
        <f>H16</f>
        <v>92818.3</v>
      </c>
      <c r="I11" s="1087">
        <f t="shared" si="0"/>
        <v>99.995539871608628</v>
      </c>
      <c r="J11" s="2882"/>
    </row>
    <row r="12" spans="1:10" ht="93.75" x14ac:dyDescent="0.25">
      <c r="A12" s="2878"/>
      <c r="B12" s="2881"/>
      <c r="C12" s="1088" t="s">
        <v>23</v>
      </c>
      <c r="D12" s="1089">
        <f>D14+D17</f>
        <v>17048.75</v>
      </c>
      <c r="E12" s="1089">
        <f>E14+E17</f>
        <v>12747.830000000002</v>
      </c>
      <c r="F12" s="1090">
        <f t="shared" si="1"/>
        <v>74.772813256103831</v>
      </c>
      <c r="G12" s="2866"/>
      <c r="H12" s="1089">
        <f>H14+H17</f>
        <v>12747.830000000002</v>
      </c>
      <c r="I12" s="1087">
        <f t="shared" si="0"/>
        <v>74.772813256103831</v>
      </c>
      <c r="J12" s="2883"/>
    </row>
    <row r="13" spans="1:10" ht="18.75" x14ac:dyDescent="0.25">
      <c r="A13" s="2884" t="s">
        <v>25</v>
      </c>
      <c r="B13" s="2886" t="s">
        <v>366</v>
      </c>
      <c r="C13" s="1091" t="s">
        <v>18</v>
      </c>
      <c r="D13" s="1092">
        <f>D14</f>
        <v>12077.39</v>
      </c>
      <c r="E13" s="1092">
        <f>E14</f>
        <v>7781.56</v>
      </c>
      <c r="F13" s="1093">
        <f t="shared" ref="F13:F51" si="2">E13/D13*100</f>
        <v>64.430808312060805</v>
      </c>
      <c r="G13" s="2867" t="s">
        <v>1489</v>
      </c>
      <c r="H13" s="1092">
        <f>E13</f>
        <v>7781.56</v>
      </c>
      <c r="I13" s="1093">
        <f t="shared" si="0"/>
        <v>64.430808312060805</v>
      </c>
      <c r="J13" s="2867" t="s">
        <v>1490</v>
      </c>
    </row>
    <row r="14" spans="1:10" ht="177" customHeight="1" x14ac:dyDescent="0.25">
      <c r="A14" s="2885"/>
      <c r="B14" s="2887"/>
      <c r="C14" s="1091" t="s">
        <v>23</v>
      </c>
      <c r="D14" s="1092">
        <v>12077.39</v>
      </c>
      <c r="E14" s="1092">
        <v>7781.56</v>
      </c>
      <c r="F14" s="1093">
        <f t="shared" si="2"/>
        <v>64.430808312060805</v>
      </c>
      <c r="G14" s="2869"/>
      <c r="H14" s="1092">
        <f>E14</f>
        <v>7781.56</v>
      </c>
      <c r="I14" s="1093">
        <f t="shared" si="0"/>
        <v>64.430808312060805</v>
      </c>
      <c r="J14" s="2869"/>
    </row>
    <row r="15" spans="1:10" ht="29.25" customHeight="1" x14ac:dyDescent="0.25">
      <c r="A15" s="2889" t="s">
        <v>35</v>
      </c>
      <c r="B15" s="2890" t="s">
        <v>765</v>
      </c>
      <c r="C15" s="1091" t="s">
        <v>18</v>
      </c>
      <c r="D15" s="1092">
        <f>D16+D17</f>
        <v>97793.8</v>
      </c>
      <c r="E15" s="1092">
        <f>E16+E17</f>
        <v>97784.57</v>
      </c>
      <c r="F15" s="1093">
        <f t="shared" si="2"/>
        <v>99.990561773854793</v>
      </c>
      <c r="G15" s="2895" t="s">
        <v>1491</v>
      </c>
      <c r="H15" s="1092">
        <f>H16+H17</f>
        <v>97784.57</v>
      </c>
      <c r="I15" s="1093">
        <f t="shared" si="0"/>
        <v>99.990561773854793</v>
      </c>
      <c r="J15" s="2888"/>
    </row>
    <row r="16" spans="1:10" ht="77.25" customHeight="1" x14ac:dyDescent="0.25">
      <c r="A16" s="2889"/>
      <c r="B16" s="2890"/>
      <c r="C16" s="1091" t="s">
        <v>19</v>
      </c>
      <c r="D16" s="1092">
        <v>92822.44</v>
      </c>
      <c r="E16" s="1092">
        <v>92818.3</v>
      </c>
      <c r="F16" s="1093">
        <f>E16/D16*100</f>
        <v>99.995539871608628</v>
      </c>
      <c r="G16" s="2895"/>
      <c r="H16" s="1092">
        <f>E16</f>
        <v>92818.3</v>
      </c>
      <c r="I16" s="1093">
        <f t="shared" si="0"/>
        <v>99.995539871608628</v>
      </c>
      <c r="J16" s="2888"/>
    </row>
    <row r="17" spans="1:10" ht="95.25" customHeight="1" x14ac:dyDescent="0.25">
      <c r="A17" s="1107"/>
      <c r="B17" s="1098"/>
      <c r="C17" s="1091" t="s">
        <v>23</v>
      </c>
      <c r="D17" s="1092">
        <v>4971.3599999999997</v>
      </c>
      <c r="E17" s="1092">
        <v>4966.2700000000004</v>
      </c>
      <c r="F17" s="1093">
        <f>E17/D17*100</f>
        <v>99.897613530301584</v>
      </c>
      <c r="G17" s="1801"/>
      <c r="H17" s="1092">
        <f>E17</f>
        <v>4966.2700000000004</v>
      </c>
      <c r="I17" s="1093">
        <f t="shared" si="0"/>
        <v>99.897613530301584</v>
      </c>
      <c r="J17" s="1098"/>
    </row>
    <row r="18" spans="1:10" ht="93.75" x14ac:dyDescent="0.25">
      <c r="A18" s="1094" t="s">
        <v>14</v>
      </c>
      <c r="B18" s="1095" t="s">
        <v>367</v>
      </c>
      <c r="C18" s="1088" t="s">
        <v>23</v>
      </c>
      <c r="D18" s="1089">
        <f>D19</f>
        <v>1387.6</v>
      </c>
      <c r="E18" s="1089">
        <f>E19</f>
        <v>1200.3</v>
      </c>
      <c r="F18" s="1087">
        <f>F19</f>
        <v>86.501873738829644</v>
      </c>
      <c r="G18" s="1096"/>
      <c r="H18" s="1089">
        <f>H19</f>
        <v>1200.3</v>
      </c>
      <c r="I18" s="1087">
        <f>I19</f>
        <v>86.501873738829644</v>
      </c>
      <c r="J18" s="1096"/>
    </row>
    <row r="19" spans="1:10" ht="249" customHeight="1" x14ac:dyDescent="0.25">
      <c r="A19" s="1097" t="s">
        <v>15</v>
      </c>
      <c r="B19" s="1098" t="s">
        <v>368</v>
      </c>
      <c r="C19" s="1091" t="s">
        <v>23</v>
      </c>
      <c r="D19" s="1092">
        <v>1387.6</v>
      </c>
      <c r="E19" s="1092">
        <v>1200.3</v>
      </c>
      <c r="F19" s="1093">
        <f>E19/D19*100</f>
        <v>86.501873738829644</v>
      </c>
      <c r="G19" s="1099" t="s">
        <v>2762</v>
      </c>
      <c r="H19" s="1092">
        <f>E19</f>
        <v>1200.3</v>
      </c>
      <c r="I19" s="1093">
        <f>F19</f>
        <v>86.501873738829644</v>
      </c>
      <c r="J19" s="1099" t="s">
        <v>1656</v>
      </c>
    </row>
    <row r="20" spans="1:10" ht="108" customHeight="1" x14ac:dyDescent="0.25">
      <c r="A20" s="1100" t="s">
        <v>16</v>
      </c>
      <c r="B20" s="1101" t="s">
        <v>369</v>
      </c>
      <c r="C20" s="1088" t="s">
        <v>24</v>
      </c>
      <c r="D20" s="1089">
        <f>D21</f>
        <v>217000</v>
      </c>
      <c r="E20" s="1089">
        <f>E21</f>
        <v>177000</v>
      </c>
      <c r="F20" s="1087">
        <f t="shared" si="2"/>
        <v>81.566820276497694</v>
      </c>
      <c r="G20" s="1102"/>
      <c r="H20" s="1089">
        <f>E20</f>
        <v>177000</v>
      </c>
      <c r="I20" s="1087">
        <f>H20/D20*100</f>
        <v>81.566820276497694</v>
      </c>
      <c r="J20" s="1096"/>
    </row>
    <row r="21" spans="1:10" ht="168.75" x14ac:dyDescent="0.25">
      <c r="A21" s="1103" t="s">
        <v>20</v>
      </c>
      <c r="B21" s="1104" t="s">
        <v>370</v>
      </c>
      <c r="C21" s="1091" t="s">
        <v>24</v>
      </c>
      <c r="D21" s="1092">
        <v>217000</v>
      </c>
      <c r="E21" s="1092">
        <v>177000</v>
      </c>
      <c r="F21" s="1093">
        <f t="shared" si="2"/>
        <v>81.566820276497694</v>
      </c>
      <c r="G21" s="1102" t="s">
        <v>1493</v>
      </c>
      <c r="H21" s="1092">
        <f>E21</f>
        <v>177000</v>
      </c>
      <c r="I21" s="1093">
        <f>H21/D21*100</f>
        <v>81.566820276497694</v>
      </c>
      <c r="J21" s="1102" t="s">
        <v>1492</v>
      </c>
    </row>
    <row r="22" spans="1:10" ht="93.75" x14ac:dyDescent="0.25">
      <c r="A22" s="1094" t="s">
        <v>143</v>
      </c>
      <c r="B22" s="1088" t="s">
        <v>371</v>
      </c>
      <c r="C22" s="1088" t="s">
        <v>24</v>
      </c>
      <c r="D22" s="1089">
        <f>D23</f>
        <v>1900000</v>
      </c>
      <c r="E22" s="1089">
        <f>E23</f>
        <v>616800</v>
      </c>
      <c r="F22" s="1087">
        <f t="shared" si="2"/>
        <v>32.463157894736845</v>
      </c>
      <c r="G22" s="1105"/>
      <c r="H22" s="1089">
        <f>E22</f>
        <v>616800</v>
      </c>
      <c r="I22" s="1087">
        <f>F22</f>
        <v>32.463157894736845</v>
      </c>
      <c r="J22" s="1106"/>
    </row>
    <row r="23" spans="1:10" ht="209.25" customHeight="1" x14ac:dyDescent="0.25">
      <c r="A23" s="1097" t="s">
        <v>335</v>
      </c>
      <c r="B23" s="1107" t="s">
        <v>372</v>
      </c>
      <c r="C23" s="1107" t="s">
        <v>24</v>
      </c>
      <c r="D23" s="1092">
        <v>1900000</v>
      </c>
      <c r="E23" s="1092">
        <v>616800</v>
      </c>
      <c r="F23" s="1093">
        <f t="shared" si="2"/>
        <v>32.463157894736845</v>
      </c>
      <c r="G23" s="1108" t="s">
        <v>2765</v>
      </c>
      <c r="H23" s="1092">
        <f>E23</f>
        <v>616800</v>
      </c>
      <c r="I23" s="1093">
        <f>F23</f>
        <v>32.463157894736845</v>
      </c>
      <c r="J23" s="1108" t="s">
        <v>2643</v>
      </c>
    </row>
    <row r="24" spans="1:10" ht="27" customHeight="1" x14ac:dyDescent="0.25">
      <c r="A24" s="2893" t="s">
        <v>156</v>
      </c>
      <c r="B24" s="2894" t="s">
        <v>373</v>
      </c>
      <c r="C24" s="1101" t="s">
        <v>18</v>
      </c>
      <c r="D24" s="1089">
        <f>D25+D26</f>
        <v>159497</v>
      </c>
      <c r="E24" s="1089">
        <f>E25+E26</f>
        <v>129197.1</v>
      </c>
      <c r="F24" s="1087">
        <f t="shared" si="2"/>
        <v>81.002840178812136</v>
      </c>
      <c r="G24" s="1096"/>
      <c r="H24" s="1089">
        <f>H25+H26</f>
        <v>129197.1</v>
      </c>
      <c r="I24" s="1087">
        <f t="shared" si="0"/>
        <v>81.002840178812136</v>
      </c>
      <c r="J24" s="1096"/>
    </row>
    <row r="25" spans="1:10" ht="77.25" customHeight="1" x14ac:dyDescent="0.25">
      <c r="A25" s="2893"/>
      <c r="B25" s="2894"/>
      <c r="C25" s="1088" t="s">
        <v>19</v>
      </c>
      <c r="D25" s="1089">
        <f>D30</f>
        <v>0</v>
      </c>
      <c r="E25" s="1089">
        <f>E30</f>
        <v>0</v>
      </c>
      <c r="F25" s="1087">
        <v>0</v>
      </c>
      <c r="G25" s="2867"/>
      <c r="H25" s="1089">
        <f>H30</f>
        <v>0</v>
      </c>
      <c r="I25" s="1087">
        <v>0</v>
      </c>
      <c r="J25" s="1099"/>
    </row>
    <row r="26" spans="1:10" ht="89.25" customHeight="1" x14ac:dyDescent="0.25">
      <c r="A26" s="2893"/>
      <c r="B26" s="2894"/>
      <c r="C26" s="1088" t="s">
        <v>23</v>
      </c>
      <c r="D26" s="1089">
        <f>D28+D31</f>
        <v>159497</v>
      </c>
      <c r="E26" s="1089">
        <f>E28+E31</f>
        <v>129197.1</v>
      </c>
      <c r="F26" s="1087">
        <f t="shared" si="2"/>
        <v>81.002840178812136</v>
      </c>
      <c r="G26" s="2869"/>
      <c r="H26" s="1089">
        <f>H28+H31</f>
        <v>129197.1</v>
      </c>
      <c r="I26" s="1087">
        <f t="shared" si="0"/>
        <v>81.002840178812136</v>
      </c>
      <c r="J26" s="1099"/>
    </row>
    <row r="27" spans="1:10" ht="18" customHeight="1" x14ac:dyDescent="0.25">
      <c r="A27" s="2889" t="s">
        <v>374</v>
      </c>
      <c r="B27" s="2890" t="s">
        <v>375</v>
      </c>
      <c r="C27" s="1104" t="s">
        <v>18</v>
      </c>
      <c r="D27" s="1092">
        <f>D28</f>
        <v>159497</v>
      </c>
      <c r="E27" s="1092">
        <f>E28</f>
        <v>129197.1</v>
      </c>
      <c r="F27" s="1093">
        <f t="shared" si="2"/>
        <v>81.002840178812136</v>
      </c>
      <c r="G27" s="2891" t="s">
        <v>1494</v>
      </c>
      <c r="H27" s="1092">
        <f>H28</f>
        <v>129197.1</v>
      </c>
      <c r="I27" s="1093">
        <f t="shared" si="0"/>
        <v>81.002840178812136</v>
      </c>
      <c r="J27" s="2867" t="s">
        <v>2766</v>
      </c>
    </row>
    <row r="28" spans="1:10" ht="234" customHeight="1" x14ac:dyDescent="0.25">
      <c r="A28" s="2889"/>
      <c r="B28" s="2890"/>
      <c r="C28" s="1091" t="s">
        <v>23</v>
      </c>
      <c r="D28" s="1092">
        <v>159497</v>
      </c>
      <c r="E28" s="1092">
        <v>129197.1</v>
      </c>
      <c r="F28" s="1093">
        <f t="shared" si="2"/>
        <v>81.002840178812136</v>
      </c>
      <c r="G28" s="2892"/>
      <c r="H28" s="1092">
        <f>E28</f>
        <v>129197.1</v>
      </c>
      <c r="I28" s="1093">
        <f t="shared" si="0"/>
        <v>81.002840178812136</v>
      </c>
      <c r="J28" s="2869"/>
    </row>
    <row r="29" spans="1:10" ht="17.25" customHeight="1" x14ac:dyDescent="0.25">
      <c r="A29" s="2858" t="s">
        <v>376</v>
      </c>
      <c r="B29" s="2861" t="s">
        <v>377</v>
      </c>
      <c r="C29" s="1791" t="s">
        <v>18</v>
      </c>
      <c r="D29" s="1092">
        <f>SUM(D30:D31)</f>
        <v>0</v>
      </c>
      <c r="E29" s="1092">
        <f>SUM(E30:E31)</f>
        <v>0</v>
      </c>
      <c r="F29" s="1093">
        <v>0</v>
      </c>
      <c r="G29" s="2864"/>
      <c r="H29" s="1092">
        <f>SUM(H30:H31)</f>
        <v>0</v>
      </c>
      <c r="I29" s="1093">
        <v>0</v>
      </c>
      <c r="J29" s="2867" t="s">
        <v>698</v>
      </c>
    </row>
    <row r="30" spans="1:10" ht="75" customHeight="1" x14ac:dyDescent="0.25">
      <c r="A30" s="2859"/>
      <c r="B30" s="2862"/>
      <c r="C30" s="1091" t="s">
        <v>19</v>
      </c>
      <c r="D30" s="1092">
        <v>0</v>
      </c>
      <c r="E30" s="1092">
        <v>0</v>
      </c>
      <c r="F30" s="1093">
        <v>0</v>
      </c>
      <c r="G30" s="2865"/>
      <c r="H30" s="1092">
        <f>E30</f>
        <v>0</v>
      </c>
      <c r="I30" s="1093">
        <v>0</v>
      </c>
      <c r="J30" s="2868"/>
    </row>
    <row r="31" spans="1:10" ht="93.75" customHeight="1" x14ac:dyDescent="0.25">
      <c r="A31" s="2860"/>
      <c r="B31" s="2863"/>
      <c r="C31" s="1091" t="s">
        <v>23</v>
      </c>
      <c r="D31" s="1092">
        <v>0</v>
      </c>
      <c r="E31" s="1092">
        <v>0</v>
      </c>
      <c r="F31" s="1093">
        <v>0</v>
      </c>
      <c r="G31" s="2866"/>
      <c r="H31" s="1092">
        <v>0</v>
      </c>
      <c r="I31" s="1093">
        <v>0</v>
      </c>
      <c r="J31" s="2869"/>
    </row>
    <row r="32" spans="1:10" ht="30.75" customHeight="1" x14ac:dyDescent="0.25">
      <c r="A32" s="2849"/>
      <c r="B32" s="2849" t="s">
        <v>85</v>
      </c>
      <c r="C32" s="1101" t="s">
        <v>18</v>
      </c>
      <c r="D32" s="1089">
        <f>D33+D34+D35</f>
        <v>2387755.79</v>
      </c>
      <c r="E32" s="1089">
        <f>E33+E34+E35</f>
        <v>1029763.53</v>
      </c>
      <c r="F32" s="1087">
        <f t="shared" si="2"/>
        <v>43.126836266618376</v>
      </c>
      <c r="G32" s="2852"/>
      <c r="H32" s="1089">
        <f>H33+H34+H35</f>
        <v>1029763.53</v>
      </c>
      <c r="I32" s="1087">
        <f>H32/D32*100</f>
        <v>43.126836266618376</v>
      </c>
      <c r="J32" s="2855"/>
    </row>
    <row r="33" spans="1:10" ht="102.75" customHeight="1" x14ac:dyDescent="0.25">
      <c r="A33" s="2850"/>
      <c r="B33" s="2850"/>
      <c r="C33" s="1101" t="s">
        <v>19</v>
      </c>
      <c r="D33" s="1089">
        <f>D11+D25</f>
        <v>92822.44</v>
      </c>
      <c r="E33" s="1089">
        <f>E11+E25</f>
        <v>92818.3</v>
      </c>
      <c r="F33" s="1087">
        <f t="shared" si="2"/>
        <v>99.995539871608628</v>
      </c>
      <c r="G33" s="2853"/>
      <c r="H33" s="1089">
        <f>H11+H25</f>
        <v>92818.3</v>
      </c>
      <c r="I33" s="1087">
        <f>H33/D33*100</f>
        <v>99.995539871608628</v>
      </c>
      <c r="J33" s="2856"/>
    </row>
    <row r="34" spans="1:10" ht="98.25" customHeight="1" x14ac:dyDescent="0.25">
      <c r="A34" s="2850"/>
      <c r="B34" s="2850"/>
      <c r="C34" s="1088" t="s">
        <v>23</v>
      </c>
      <c r="D34" s="1089">
        <f>D12+D18+D26</f>
        <v>177933.35</v>
      </c>
      <c r="E34" s="1089">
        <f>E12+E18+E26</f>
        <v>143145.23000000001</v>
      </c>
      <c r="F34" s="1087">
        <f t="shared" si="2"/>
        <v>80.448791640240586</v>
      </c>
      <c r="G34" s="2853"/>
      <c r="H34" s="1089">
        <f>H12+H18+H26</f>
        <v>143145.23000000001</v>
      </c>
      <c r="I34" s="1087">
        <f t="shared" si="0"/>
        <v>80.448791640240586</v>
      </c>
      <c r="J34" s="2856"/>
    </row>
    <row r="35" spans="1:10" ht="57" customHeight="1" x14ac:dyDescent="0.25">
      <c r="A35" s="2851"/>
      <c r="B35" s="2851"/>
      <c r="C35" s="1088" t="s">
        <v>24</v>
      </c>
      <c r="D35" s="1089">
        <f>D22+D20</f>
        <v>2117000</v>
      </c>
      <c r="E35" s="1089">
        <f>E20+E22</f>
        <v>793800</v>
      </c>
      <c r="F35" s="1087">
        <f t="shared" si="2"/>
        <v>37.496457250826644</v>
      </c>
      <c r="G35" s="2854"/>
      <c r="H35" s="1089">
        <f>H51</f>
        <v>793800</v>
      </c>
      <c r="I35" s="1087">
        <f t="shared" si="0"/>
        <v>37.496457250826644</v>
      </c>
      <c r="J35" s="2857"/>
    </row>
    <row r="36" spans="1:10" ht="21" customHeight="1" x14ac:dyDescent="0.25">
      <c r="A36" s="2902" t="s">
        <v>680</v>
      </c>
      <c r="B36" s="2903"/>
      <c r="C36" s="2903"/>
      <c r="D36" s="2903"/>
      <c r="E36" s="2903"/>
      <c r="F36" s="2903"/>
      <c r="G36" s="2903"/>
      <c r="H36" s="2903"/>
      <c r="I36" s="2903"/>
      <c r="J36" s="2904"/>
    </row>
    <row r="37" spans="1:10" ht="89.25" customHeight="1" x14ac:dyDescent="0.25">
      <c r="A37" s="1097" t="s">
        <v>10</v>
      </c>
      <c r="B37" s="1088" t="s">
        <v>378</v>
      </c>
      <c r="C37" s="1088" t="s">
        <v>23</v>
      </c>
      <c r="D37" s="1109">
        <f>D38</f>
        <v>72091.56</v>
      </c>
      <c r="E37" s="1109">
        <f>E38</f>
        <v>72075.7</v>
      </c>
      <c r="F37" s="1110">
        <f t="shared" ref="F37:F42" si="3">E37/D37*100</f>
        <v>99.978000198636281</v>
      </c>
      <c r="G37" s="1105"/>
      <c r="H37" s="1109">
        <f>H38</f>
        <v>72075.7</v>
      </c>
      <c r="I37" s="1110">
        <f>H37/D37*100</f>
        <v>99.978000198636281</v>
      </c>
      <c r="J37" s="1080"/>
    </row>
    <row r="38" spans="1:10" ht="93.75" customHeight="1" x14ac:dyDescent="0.25">
      <c r="A38" s="1103" t="s">
        <v>12</v>
      </c>
      <c r="B38" s="1107" t="s">
        <v>379</v>
      </c>
      <c r="C38" s="1111" t="s">
        <v>23</v>
      </c>
      <c r="D38" s="1112">
        <v>72091.56</v>
      </c>
      <c r="E38" s="1112">
        <v>72075.7</v>
      </c>
      <c r="F38" s="1113">
        <f t="shared" si="3"/>
        <v>99.978000198636281</v>
      </c>
      <c r="G38" s="1108" t="s">
        <v>2763</v>
      </c>
      <c r="H38" s="1112">
        <f t="shared" ref="H38:H45" si="4">E38</f>
        <v>72075.7</v>
      </c>
      <c r="I38" s="1113">
        <f>H38/D38*100</f>
        <v>99.978000198636281</v>
      </c>
      <c r="J38" s="1105"/>
    </row>
    <row r="39" spans="1:10" ht="19.5" customHeight="1" x14ac:dyDescent="0.25">
      <c r="A39" s="2915" t="s">
        <v>14</v>
      </c>
      <c r="B39" s="2916" t="s">
        <v>1177</v>
      </c>
      <c r="C39" s="1114" t="s">
        <v>18</v>
      </c>
      <c r="D39" s="1115">
        <f t="shared" ref="D39:E41" si="5">D42</f>
        <v>79292.959999999992</v>
      </c>
      <c r="E39" s="1115">
        <f t="shared" si="5"/>
        <v>79284</v>
      </c>
      <c r="F39" s="1116">
        <f t="shared" si="3"/>
        <v>99.988700131764546</v>
      </c>
      <c r="G39" s="2917"/>
      <c r="H39" s="1115">
        <f t="shared" si="4"/>
        <v>79284</v>
      </c>
      <c r="I39" s="1116">
        <f t="shared" ref="I39:I44" si="6">F39</f>
        <v>99.988700131764546</v>
      </c>
      <c r="J39" s="2917"/>
    </row>
    <row r="40" spans="1:10" ht="79.5" customHeight="1" x14ac:dyDescent="0.25">
      <c r="A40" s="2915"/>
      <c r="B40" s="2916"/>
      <c r="C40" s="1114" t="s">
        <v>19</v>
      </c>
      <c r="D40" s="1115">
        <f t="shared" si="5"/>
        <v>52016.18</v>
      </c>
      <c r="E40" s="1115">
        <f t="shared" si="5"/>
        <v>52010.3</v>
      </c>
      <c r="F40" s="1116">
        <f t="shared" si="3"/>
        <v>99.988695825029822</v>
      </c>
      <c r="G40" s="2917"/>
      <c r="H40" s="1115">
        <f t="shared" si="4"/>
        <v>52010.3</v>
      </c>
      <c r="I40" s="1116">
        <f t="shared" si="6"/>
        <v>99.988695825029822</v>
      </c>
      <c r="J40" s="2917"/>
    </row>
    <row r="41" spans="1:10" ht="93" customHeight="1" x14ac:dyDescent="0.25">
      <c r="A41" s="1804"/>
      <c r="B41" s="1805"/>
      <c r="C41" s="1803" t="s">
        <v>23</v>
      </c>
      <c r="D41" s="1115">
        <f t="shared" si="5"/>
        <v>27276.78</v>
      </c>
      <c r="E41" s="1115">
        <f t="shared" si="5"/>
        <v>27273.7</v>
      </c>
      <c r="F41" s="1116">
        <f t="shared" si="3"/>
        <v>99.988708344606664</v>
      </c>
      <c r="G41" s="1802"/>
      <c r="H41" s="1115">
        <f t="shared" si="4"/>
        <v>27273.7</v>
      </c>
      <c r="I41" s="1116">
        <f t="shared" si="6"/>
        <v>99.988708344606664</v>
      </c>
      <c r="J41" s="1802"/>
    </row>
    <row r="42" spans="1:10" ht="21" customHeight="1" x14ac:dyDescent="0.25">
      <c r="A42" s="2909" t="s">
        <v>78</v>
      </c>
      <c r="B42" s="2912" t="s">
        <v>1178</v>
      </c>
      <c r="C42" s="1118" t="s">
        <v>18</v>
      </c>
      <c r="D42" s="1119">
        <f>D43+D44</f>
        <v>79292.959999999992</v>
      </c>
      <c r="E42" s="1119">
        <f>E43+E44</f>
        <v>79284</v>
      </c>
      <c r="F42" s="1120">
        <f t="shared" si="3"/>
        <v>99.988700131764546</v>
      </c>
      <c r="G42" s="2896" t="s">
        <v>2768</v>
      </c>
      <c r="H42" s="1119">
        <f t="shared" si="4"/>
        <v>79284</v>
      </c>
      <c r="I42" s="1120">
        <f t="shared" si="6"/>
        <v>99.988700131764546</v>
      </c>
      <c r="J42" s="2896"/>
    </row>
    <row r="43" spans="1:10" ht="78" customHeight="1" x14ac:dyDescent="0.25">
      <c r="A43" s="2910"/>
      <c r="B43" s="2913"/>
      <c r="C43" s="1118" t="s">
        <v>19</v>
      </c>
      <c r="D43" s="1119">
        <v>52016.18</v>
      </c>
      <c r="E43" s="1119">
        <v>52010.3</v>
      </c>
      <c r="F43" s="1120">
        <f t="shared" ref="F43:F44" si="7">E43/D43*100</f>
        <v>99.988695825029822</v>
      </c>
      <c r="G43" s="2897"/>
      <c r="H43" s="1119">
        <f t="shared" si="4"/>
        <v>52010.3</v>
      </c>
      <c r="I43" s="1120">
        <f t="shared" si="6"/>
        <v>99.988695825029822</v>
      </c>
      <c r="J43" s="2897"/>
    </row>
    <row r="44" spans="1:10" ht="96.75" customHeight="1" x14ac:dyDescent="0.25">
      <c r="A44" s="2911"/>
      <c r="B44" s="2914"/>
      <c r="C44" s="1121" t="s">
        <v>23</v>
      </c>
      <c r="D44" s="1119">
        <v>27276.78</v>
      </c>
      <c r="E44" s="1119">
        <v>27273.7</v>
      </c>
      <c r="F44" s="1120">
        <f t="shared" si="7"/>
        <v>99.988708344606664</v>
      </c>
      <c r="G44" s="2898"/>
      <c r="H44" s="1119">
        <f t="shared" si="4"/>
        <v>27273.7</v>
      </c>
      <c r="I44" s="1120">
        <f t="shared" si="6"/>
        <v>99.988708344606664</v>
      </c>
      <c r="J44" s="2898"/>
    </row>
    <row r="45" spans="1:10" ht="30.75" customHeight="1" x14ac:dyDescent="0.25">
      <c r="A45" s="2899"/>
      <c r="B45" s="2899" t="s">
        <v>108</v>
      </c>
      <c r="C45" s="1114" t="s">
        <v>18</v>
      </c>
      <c r="D45" s="1109">
        <f>D46+D47</f>
        <v>151384.51999999999</v>
      </c>
      <c r="E45" s="1109">
        <f>E46+E47</f>
        <v>151359.70000000001</v>
      </c>
      <c r="F45" s="1110">
        <f>E45/D45*100</f>
        <v>99.98360466446637</v>
      </c>
      <c r="G45" s="1080"/>
      <c r="H45" s="1109">
        <f t="shared" si="4"/>
        <v>151359.70000000001</v>
      </c>
      <c r="I45" s="1110">
        <f>H45/D45*100</f>
        <v>99.98360466446637</v>
      </c>
      <c r="J45" s="1080"/>
    </row>
    <row r="46" spans="1:10" ht="95.25" customHeight="1" x14ac:dyDescent="0.25">
      <c r="A46" s="2900"/>
      <c r="B46" s="2900"/>
      <c r="C46" s="1114" t="s">
        <v>19</v>
      </c>
      <c r="D46" s="1109">
        <f>D40</f>
        <v>52016.18</v>
      </c>
      <c r="E46" s="1109">
        <f>E40</f>
        <v>52010.3</v>
      </c>
      <c r="F46" s="1110">
        <f>E46/D46*100</f>
        <v>99.988695825029822</v>
      </c>
      <c r="G46" s="1080"/>
      <c r="H46" s="1109">
        <f>H40</f>
        <v>52010.3</v>
      </c>
      <c r="I46" s="1110">
        <f t="shared" ref="I46:I47" si="8">H46/D46*100</f>
        <v>99.988695825029822</v>
      </c>
      <c r="J46" s="1080"/>
    </row>
    <row r="47" spans="1:10" ht="90" customHeight="1" x14ac:dyDescent="0.25">
      <c r="A47" s="2901"/>
      <c r="B47" s="2901"/>
      <c r="C47" s="1117" t="s">
        <v>23</v>
      </c>
      <c r="D47" s="1109">
        <f>D37+D44</f>
        <v>99368.34</v>
      </c>
      <c r="E47" s="1109">
        <f>E37+E44</f>
        <v>99349.4</v>
      </c>
      <c r="F47" s="1110">
        <f>E47/D47*100</f>
        <v>99.980939603096914</v>
      </c>
      <c r="G47" s="1080"/>
      <c r="H47" s="1109">
        <f>H37+H41</f>
        <v>99349.4</v>
      </c>
      <c r="I47" s="1110">
        <f t="shared" si="8"/>
        <v>99.980939603096914</v>
      </c>
      <c r="J47" s="1080"/>
    </row>
    <row r="48" spans="1:10" ht="18" customHeight="1" x14ac:dyDescent="0.25">
      <c r="A48" s="2849"/>
      <c r="B48" s="2905" t="s">
        <v>86</v>
      </c>
      <c r="C48" s="1101" t="s">
        <v>18</v>
      </c>
      <c r="D48" s="1109">
        <f>D49+D50+D51</f>
        <v>2539140.31</v>
      </c>
      <c r="E48" s="1109">
        <f>E49+E50+E51</f>
        <v>1181123.23</v>
      </c>
      <c r="F48" s="1087">
        <f t="shared" si="2"/>
        <v>46.516658624509013</v>
      </c>
      <c r="G48" s="1096"/>
      <c r="H48" s="1109">
        <f>H49+H50+H51</f>
        <v>1181123.23</v>
      </c>
      <c r="I48" s="1087">
        <f t="shared" si="0"/>
        <v>46.516658624509013</v>
      </c>
      <c r="J48" s="1096"/>
    </row>
    <row r="49" spans="1:10" ht="93.75" customHeight="1" x14ac:dyDescent="0.25">
      <c r="A49" s="2850"/>
      <c r="B49" s="2905"/>
      <c r="C49" s="1088" t="s">
        <v>19</v>
      </c>
      <c r="D49" s="1109">
        <f>D33+D46</f>
        <v>144838.62</v>
      </c>
      <c r="E49" s="1109">
        <f>E33+E46</f>
        <v>144828.6</v>
      </c>
      <c r="F49" s="1087">
        <f t="shared" si="2"/>
        <v>99.993081955627588</v>
      </c>
      <c r="G49" s="2906"/>
      <c r="H49" s="1109">
        <f>E49</f>
        <v>144828.6</v>
      </c>
      <c r="I49" s="1087">
        <f t="shared" si="0"/>
        <v>99.993081955627588</v>
      </c>
      <c r="J49" s="1096"/>
    </row>
    <row r="50" spans="1:10" ht="90.75" customHeight="1" x14ac:dyDescent="0.25">
      <c r="A50" s="2850"/>
      <c r="B50" s="2905"/>
      <c r="C50" s="1088" t="s">
        <v>23</v>
      </c>
      <c r="D50" s="1109">
        <f>D34+D47</f>
        <v>277301.69</v>
      </c>
      <c r="E50" s="1109">
        <f>E34+E47</f>
        <v>242494.63</v>
      </c>
      <c r="F50" s="1087">
        <f t="shared" si="2"/>
        <v>87.447945232501112</v>
      </c>
      <c r="G50" s="2907"/>
      <c r="H50" s="1109">
        <f>E50</f>
        <v>242494.63</v>
      </c>
      <c r="I50" s="1087">
        <f t="shared" si="0"/>
        <v>87.447945232501112</v>
      </c>
      <c r="J50" s="1096"/>
    </row>
    <row r="51" spans="1:10" ht="65.25" customHeight="1" x14ac:dyDescent="0.25">
      <c r="A51" s="2851"/>
      <c r="B51" s="2905"/>
      <c r="C51" s="1088" t="s">
        <v>24</v>
      </c>
      <c r="D51" s="1109">
        <f>D35</f>
        <v>2117000</v>
      </c>
      <c r="E51" s="1109">
        <f>E22+E20</f>
        <v>793800</v>
      </c>
      <c r="F51" s="1087">
        <f t="shared" si="2"/>
        <v>37.496457250826644</v>
      </c>
      <c r="G51" s="2908"/>
      <c r="H51" s="1109">
        <f>H22+H20</f>
        <v>793800</v>
      </c>
      <c r="I51" s="1087">
        <f t="shared" si="0"/>
        <v>37.496457250826644</v>
      </c>
      <c r="J51" s="1096"/>
    </row>
    <row r="52" spans="1:10" x14ac:dyDescent="0.25">
      <c r="B52" s="80"/>
      <c r="D52" s="80"/>
      <c r="E52" s="80"/>
      <c r="F52" s="80"/>
      <c r="I52" s="80"/>
    </row>
    <row r="53" spans="1:10" x14ac:dyDescent="0.25">
      <c r="B53" s="80"/>
      <c r="D53" s="80"/>
      <c r="E53" s="80"/>
      <c r="F53" s="80"/>
      <c r="I53" s="80"/>
    </row>
    <row r="54" spans="1:10" x14ac:dyDescent="0.25">
      <c r="B54" s="80"/>
      <c r="D54" s="80"/>
      <c r="E54" s="80"/>
      <c r="F54" s="80"/>
      <c r="I54" s="80"/>
    </row>
    <row r="55" spans="1:10" x14ac:dyDescent="0.25">
      <c r="B55" s="80"/>
      <c r="D55" s="80"/>
      <c r="E55" s="80"/>
      <c r="F55" s="80"/>
      <c r="I55" s="80"/>
    </row>
    <row r="56" spans="1:10" x14ac:dyDescent="0.25">
      <c r="B56" s="80"/>
      <c r="D56" s="80"/>
      <c r="E56" s="80"/>
      <c r="F56" s="80"/>
      <c r="I56" s="80"/>
    </row>
    <row r="57" spans="1:10" x14ac:dyDescent="0.25">
      <c r="B57" s="80"/>
      <c r="D57" s="80"/>
      <c r="E57" s="80"/>
      <c r="F57" s="80"/>
      <c r="I57" s="80"/>
    </row>
    <row r="58" spans="1:10" x14ac:dyDescent="0.25">
      <c r="B58" s="80"/>
      <c r="D58" s="80"/>
      <c r="E58" s="80"/>
      <c r="F58" s="80"/>
      <c r="I58" s="80"/>
    </row>
    <row r="59" spans="1:10" x14ac:dyDescent="0.25">
      <c r="B59" s="80"/>
      <c r="D59" s="80"/>
      <c r="E59" s="80"/>
      <c r="F59" s="80"/>
      <c r="I59" s="80"/>
    </row>
    <row r="60" spans="1:10" x14ac:dyDescent="0.25">
      <c r="B60" s="80"/>
      <c r="D60" s="80"/>
      <c r="E60" s="80"/>
      <c r="F60" s="80"/>
      <c r="I60" s="80"/>
    </row>
    <row r="61" spans="1:10" x14ac:dyDescent="0.25">
      <c r="B61" s="80"/>
      <c r="D61" s="80"/>
      <c r="E61" s="80"/>
      <c r="F61" s="80"/>
      <c r="I61" s="80"/>
    </row>
    <row r="62" spans="1:10" x14ac:dyDescent="0.25">
      <c r="B62" s="80"/>
      <c r="D62" s="80"/>
      <c r="E62" s="80"/>
      <c r="F62" s="80"/>
      <c r="I62" s="80"/>
    </row>
    <row r="63" spans="1:10" x14ac:dyDescent="0.25">
      <c r="B63" s="80"/>
      <c r="D63" s="80"/>
      <c r="E63" s="80"/>
      <c r="F63" s="80"/>
      <c r="I63" s="80"/>
    </row>
    <row r="64" spans="1:10" x14ac:dyDescent="0.25">
      <c r="B64" s="80"/>
      <c r="D64" s="80"/>
      <c r="E64" s="80"/>
      <c r="F64" s="80"/>
      <c r="I64" s="80"/>
    </row>
    <row r="65" spans="2:9" x14ac:dyDescent="0.25">
      <c r="B65" s="80"/>
      <c r="D65" s="80"/>
      <c r="E65" s="80"/>
      <c r="F65" s="80"/>
      <c r="I65" s="80"/>
    </row>
    <row r="66" spans="2:9" x14ac:dyDescent="0.25">
      <c r="B66" s="80"/>
      <c r="D66" s="80"/>
      <c r="E66" s="80"/>
      <c r="F66" s="80"/>
      <c r="I66" s="80"/>
    </row>
    <row r="67" spans="2:9" x14ac:dyDescent="0.25">
      <c r="B67" s="80"/>
      <c r="D67" s="80"/>
      <c r="E67" s="80"/>
      <c r="F67" s="80"/>
      <c r="I67" s="80"/>
    </row>
    <row r="68" spans="2:9" x14ac:dyDescent="0.25">
      <c r="B68" s="80"/>
      <c r="D68" s="80"/>
      <c r="E68" s="80"/>
      <c r="F68" s="80"/>
      <c r="I68" s="80"/>
    </row>
    <row r="69" spans="2:9" x14ac:dyDescent="0.25">
      <c r="B69" s="80"/>
      <c r="D69" s="80"/>
      <c r="E69" s="80"/>
      <c r="F69" s="80"/>
      <c r="I69" s="80"/>
    </row>
    <row r="70" spans="2:9" x14ac:dyDescent="0.25">
      <c r="B70" s="80"/>
      <c r="D70" s="80"/>
      <c r="E70" s="80"/>
      <c r="F70" s="80"/>
      <c r="I70" s="80"/>
    </row>
    <row r="71" spans="2:9" x14ac:dyDescent="0.25">
      <c r="B71" s="80"/>
      <c r="D71" s="80"/>
      <c r="E71" s="80"/>
      <c r="F71" s="80"/>
      <c r="I71" s="80"/>
    </row>
    <row r="72" spans="2:9" x14ac:dyDescent="0.25">
      <c r="B72" s="80"/>
      <c r="D72" s="80"/>
      <c r="E72" s="80"/>
      <c r="F72" s="80"/>
      <c r="I72" s="80"/>
    </row>
    <row r="73" spans="2:9" x14ac:dyDescent="0.25">
      <c r="B73" s="80"/>
      <c r="D73" s="80"/>
      <c r="E73" s="80"/>
      <c r="F73" s="80"/>
      <c r="I73" s="80"/>
    </row>
    <row r="74" spans="2:9" x14ac:dyDescent="0.25">
      <c r="B74" s="80"/>
      <c r="D74" s="80"/>
      <c r="E74" s="80"/>
      <c r="F74" s="80"/>
      <c r="I74" s="80"/>
    </row>
    <row r="75" spans="2:9" x14ac:dyDescent="0.25">
      <c r="B75" s="80"/>
      <c r="D75" s="80"/>
      <c r="E75" s="80"/>
      <c r="F75" s="80"/>
      <c r="I75" s="80"/>
    </row>
    <row r="76" spans="2:9" x14ac:dyDescent="0.25">
      <c r="B76" s="80"/>
      <c r="D76" s="80"/>
      <c r="E76" s="80"/>
      <c r="F76" s="80"/>
      <c r="I76" s="80"/>
    </row>
    <row r="77" spans="2:9" x14ac:dyDescent="0.25">
      <c r="B77" s="80"/>
      <c r="D77" s="80"/>
      <c r="E77" s="80"/>
      <c r="F77" s="80"/>
      <c r="I77" s="80"/>
    </row>
    <row r="78" spans="2:9" x14ac:dyDescent="0.25">
      <c r="B78" s="80"/>
      <c r="D78" s="80"/>
      <c r="E78" s="80"/>
      <c r="F78" s="80"/>
      <c r="I78" s="80"/>
    </row>
    <row r="79" spans="2:9" x14ac:dyDescent="0.25">
      <c r="B79" s="80"/>
      <c r="D79" s="80"/>
      <c r="E79" s="80"/>
      <c r="F79" s="80"/>
      <c r="I79" s="80"/>
    </row>
    <row r="80" spans="2:9" x14ac:dyDescent="0.25">
      <c r="B80" s="80"/>
      <c r="D80" s="80"/>
      <c r="E80" s="80"/>
      <c r="F80" s="80"/>
      <c r="I80" s="80"/>
    </row>
    <row r="81" spans="2:9" x14ac:dyDescent="0.25">
      <c r="B81" s="80"/>
      <c r="D81" s="80"/>
      <c r="E81" s="80"/>
      <c r="F81" s="80"/>
      <c r="I81" s="80"/>
    </row>
    <row r="82" spans="2:9" x14ac:dyDescent="0.25">
      <c r="B82" s="80"/>
      <c r="D82" s="80"/>
      <c r="E82" s="80"/>
      <c r="F82" s="80"/>
      <c r="I82" s="80"/>
    </row>
    <row r="83" spans="2:9" x14ac:dyDescent="0.25">
      <c r="B83" s="80"/>
      <c r="D83" s="80"/>
      <c r="E83" s="80"/>
      <c r="F83" s="80"/>
      <c r="I83" s="80"/>
    </row>
    <row r="84" spans="2:9" x14ac:dyDescent="0.25">
      <c r="B84" s="80"/>
      <c r="D84" s="80"/>
      <c r="E84" s="80"/>
      <c r="F84" s="80"/>
      <c r="I84" s="80"/>
    </row>
    <row r="85" spans="2:9" x14ac:dyDescent="0.25">
      <c r="B85" s="80"/>
      <c r="D85" s="80"/>
      <c r="E85" s="80"/>
      <c r="F85" s="80"/>
      <c r="I85" s="80"/>
    </row>
    <row r="86" spans="2:9" x14ac:dyDescent="0.25">
      <c r="B86" s="80"/>
      <c r="D86" s="80"/>
      <c r="E86" s="80"/>
      <c r="F86" s="80"/>
      <c r="I86" s="80"/>
    </row>
    <row r="87" spans="2:9" x14ac:dyDescent="0.25">
      <c r="B87" s="80"/>
      <c r="D87" s="80"/>
      <c r="E87" s="80"/>
      <c r="F87" s="80"/>
      <c r="I87" s="80"/>
    </row>
    <row r="88" spans="2:9" x14ac:dyDescent="0.25">
      <c r="B88" s="80"/>
      <c r="D88" s="80"/>
      <c r="E88" s="80"/>
      <c r="F88" s="80"/>
      <c r="I88" s="80"/>
    </row>
    <row r="89" spans="2:9" x14ac:dyDescent="0.25">
      <c r="B89" s="80"/>
      <c r="D89" s="80"/>
      <c r="E89" s="80"/>
      <c r="F89" s="80"/>
      <c r="I89" s="80"/>
    </row>
    <row r="90" spans="2:9" x14ac:dyDescent="0.25">
      <c r="B90" s="80"/>
      <c r="D90" s="80"/>
      <c r="E90" s="80"/>
      <c r="F90" s="80"/>
      <c r="I90" s="80"/>
    </row>
    <row r="91" spans="2:9" x14ac:dyDescent="0.25">
      <c r="B91" s="80"/>
      <c r="D91" s="80"/>
      <c r="E91" s="80"/>
      <c r="F91" s="80"/>
      <c r="I91" s="80"/>
    </row>
    <row r="92" spans="2:9" x14ac:dyDescent="0.25">
      <c r="B92" s="80"/>
      <c r="D92" s="80"/>
      <c r="E92" s="80"/>
      <c r="F92" s="80"/>
      <c r="I92" s="80"/>
    </row>
    <row r="93" spans="2:9" x14ac:dyDescent="0.25">
      <c r="B93" s="80"/>
      <c r="D93" s="80"/>
      <c r="E93" s="80"/>
      <c r="F93" s="80"/>
      <c r="I93" s="80"/>
    </row>
    <row r="94" spans="2:9" x14ac:dyDescent="0.25">
      <c r="B94" s="80"/>
      <c r="D94" s="80"/>
      <c r="E94" s="80"/>
      <c r="F94" s="80"/>
      <c r="I94" s="80"/>
    </row>
  </sheetData>
  <mergeCells count="47">
    <mergeCell ref="J42:J44"/>
    <mergeCell ref="A45:A47"/>
    <mergeCell ref="B45:B47"/>
    <mergeCell ref="A36:J36"/>
    <mergeCell ref="A48:A51"/>
    <mergeCell ref="B48:B51"/>
    <mergeCell ref="G49:G51"/>
    <mergeCell ref="A42:A44"/>
    <mergeCell ref="B42:B44"/>
    <mergeCell ref="G42:G44"/>
    <mergeCell ref="A39:A40"/>
    <mergeCell ref="B39:B40"/>
    <mergeCell ref="G39:G40"/>
    <mergeCell ref="J39:J40"/>
    <mergeCell ref="J15:J16"/>
    <mergeCell ref="A27:A28"/>
    <mergeCell ref="B27:B28"/>
    <mergeCell ref="G27:G28"/>
    <mergeCell ref="J27:J28"/>
    <mergeCell ref="A24:A26"/>
    <mergeCell ref="B24:B26"/>
    <mergeCell ref="G25:G26"/>
    <mergeCell ref="A15:A16"/>
    <mergeCell ref="B15:B16"/>
    <mergeCell ref="G15:G16"/>
    <mergeCell ref="A10:A12"/>
    <mergeCell ref="B10:B12"/>
    <mergeCell ref="G11:G12"/>
    <mergeCell ref="J11:J12"/>
    <mergeCell ref="A13:A14"/>
    <mergeCell ref="B13:B14"/>
    <mergeCell ref="G13:G14"/>
    <mergeCell ref="J13:J14"/>
    <mergeCell ref="A9:J9"/>
    <mergeCell ref="A2:J2"/>
    <mergeCell ref="A3:J3"/>
    <mergeCell ref="A4:J4"/>
    <mergeCell ref="A5:J5"/>
    <mergeCell ref="A6:J6"/>
    <mergeCell ref="A32:A35"/>
    <mergeCell ref="B32:B35"/>
    <mergeCell ref="G32:G35"/>
    <mergeCell ref="J32:J35"/>
    <mergeCell ref="A29:A31"/>
    <mergeCell ref="B29:B31"/>
    <mergeCell ref="G29:G31"/>
    <mergeCell ref="J29:J31"/>
  </mergeCells>
  <pageMargins left="0.78740157480314965" right="0.39370078740157483" top="0.78740157480314965" bottom="0.78740157480314965" header="0.39370078740157483" footer="0.39370078740157483"/>
  <pageSetup paperSize="9" scale="62" firstPageNumber="282" fitToWidth="0" fitToHeight="0" orientation="landscape" useFirstPageNumber="1" r:id="rId1"/>
  <headerFooter>
    <oddFooter>&amp;R&amp;"Times New Roman,обычный"&amp;14&amp;P</oddFooter>
  </headerFooter>
  <rowBreaks count="1" manualBreakCount="1">
    <brk id="28"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B0F0"/>
  </sheetPr>
  <dimension ref="A1:K53"/>
  <sheetViews>
    <sheetView tabSelected="1" topLeftCell="A34" zoomScale="60" zoomScaleNormal="60" zoomScalePageLayoutView="81" workbookViewId="0">
      <selection activeCell="A35" sqref="A35:A37"/>
    </sheetView>
  </sheetViews>
  <sheetFormatPr defaultRowHeight="18" x14ac:dyDescent="0.25"/>
  <cols>
    <col min="1" max="1" width="8.7109375" style="36" customWidth="1"/>
    <col min="2" max="2" width="45.7109375" style="34" customWidth="1"/>
    <col min="3" max="3" width="13.5703125" style="34" customWidth="1"/>
    <col min="4" max="4" width="12" style="34" customWidth="1"/>
    <col min="5" max="5" width="21.42578125" style="34" customWidth="1"/>
    <col min="6" max="7" width="16.140625" style="34" customWidth="1"/>
    <col min="8" max="8" width="35.7109375" style="237" customWidth="1"/>
    <col min="9" max="9" width="12.7109375" style="34" customWidth="1"/>
    <col min="10" max="10" width="32.7109375" style="237" customWidth="1"/>
    <col min="11" max="13" width="9.140625" style="34"/>
    <col min="14" max="14" width="14.7109375" style="34" bestFit="1" customWidth="1"/>
    <col min="15" max="256" width="9.140625" style="34"/>
    <col min="257" max="257" width="8.7109375" style="34" customWidth="1"/>
    <col min="258" max="258" width="45.7109375" style="34" customWidth="1"/>
    <col min="259" max="259" width="13.5703125" style="34" customWidth="1"/>
    <col min="260" max="260" width="13.42578125" style="34" customWidth="1"/>
    <col min="261" max="261" width="20.85546875" style="34" customWidth="1"/>
    <col min="262" max="263" width="16.140625" style="34" customWidth="1"/>
    <col min="264" max="264" width="35.7109375" style="34" customWidth="1"/>
    <col min="265" max="265" width="15.28515625" style="34" customWidth="1"/>
    <col min="266" max="266" width="34.5703125" style="34" customWidth="1"/>
    <col min="267" max="512" width="9.140625" style="34"/>
    <col min="513" max="513" width="8.7109375" style="34" customWidth="1"/>
    <col min="514" max="514" width="45.7109375" style="34" customWidth="1"/>
    <col min="515" max="515" width="13.5703125" style="34" customWidth="1"/>
    <col min="516" max="516" width="13.42578125" style="34" customWidth="1"/>
    <col min="517" max="517" width="20.85546875" style="34" customWidth="1"/>
    <col min="518" max="519" width="16.140625" style="34" customWidth="1"/>
    <col min="520" max="520" width="35.7109375" style="34" customWidth="1"/>
    <col min="521" max="521" width="15.28515625" style="34" customWidth="1"/>
    <col min="522" max="522" width="34.5703125" style="34" customWidth="1"/>
    <col min="523" max="768" width="9.140625" style="34"/>
    <col min="769" max="769" width="8.7109375" style="34" customWidth="1"/>
    <col min="770" max="770" width="45.7109375" style="34" customWidth="1"/>
    <col min="771" max="771" width="13.5703125" style="34" customWidth="1"/>
    <col min="772" max="772" width="13.42578125" style="34" customWidth="1"/>
    <col min="773" max="773" width="20.85546875" style="34" customWidth="1"/>
    <col min="774" max="775" width="16.140625" style="34" customWidth="1"/>
    <col min="776" max="776" width="35.7109375" style="34" customWidth="1"/>
    <col min="777" max="777" width="15.28515625" style="34" customWidth="1"/>
    <col min="778" max="778" width="34.5703125" style="34" customWidth="1"/>
    <col min="779" max="1024" width="9.140625" style="34"/>
    <col min="1025" max="1025" width="8.7109375" style="34" customWidth="1"/>
    <col min="1026" max="1026" width="45.7109375" style="34" customWidth="1"/>
    <col min="1027" max="1027" width="13.5703125" style="34" customWidth="1"/>
    <col min="1028" max="1028" width="13.42578125" style="34" customWidth="1"/>
    <col min="1029" max="1029" width="20.85546875" style="34" customWidth="1"/>
    <col min="1030" max="1031" width="16.140625" style="34" customWidth="1"/>
    <col min="1032" max="1032" width="35.7109375" style="34" customWidth="1"/>
    <col min="1033" max="1033" width="15.28515625" style="34" customWidth="1"/>
    <col min="1034" max="1034" width="34.5703125" style="34" customWidth="1"/>
    <col min="1035" max="1280" width="9.140625" style="34"/>
    <col min="1281" max="1281" width="8.7109375" style="34" customWidth="1"/>
    <col min="1282" max="1282" width="45.7109375" style="34" customWidth="1"/>
    <col min="1283" max="1283" width="13.5703125" style="34" customWidth="1"/>
    <col min="1284" max="1284" width="13.42578125" style="34" customWidth="1"/>
    <col min="1285" max="1285" width="20.85546875" style="34" customWidth="1"/>
    <col min="1286" max="1287" width="16.140625" style="34" customWidth="1"/>
    <col min="1288" max="1288" width="35.7109375" style="34" customWidth="1"/>
    <col min="1289" max="1289" width="15.28515625" style="34" customWidth="1"/>
    <col min="1290" max="1290" width="34.5703125" style="34" customWidth="1"/>
    <col min="1291" max="1536" width="9.140625" style="34"/>
    <col min="1537" max="1537" width="8.7109375" style="34" customWidth="1"/>
    <col min="1538" max="1538" width="45.7109375" style="34" customWidth="1"/>
    <col min="1539" max="1539" width="13.5703125" style="34" customWidth="1"/>
    <col min="1540" max="1540" width="13.42578125" style="34" customWidth="1"/>
    <col min="1541" max="1541" width="20.85546875" style="34" customWidth="1"/>
    <col min="1542" max="1543" width="16.140625" style="34" customWidth="1"/>
    <col min="1544" max="1544" width="35.7109375" style="34" customWidth="1"/>
    <col min="1545" max="1545" width="15.28515625" style="34" customWidth="1"/>
    <col min="1546" max="1546" width="34.5703125" style="34" customWidth="1"/>
    <col min="1547" max="1792" width="9.140625" style="34"/>
    <col min="1793" max="1793" width="8.7109375" style="34" customWidth="1"/>
    <col min="1794" max="1794" width="45.7109375" style="34" customWidth="1"/>
    <col min="1795" max="1795" width="13.5703125" style="34" customWidth="1"/>
    <col min="1796" max="1796" width="13.42578125" style="34" customWidth="1"/>
    <col min="1797" max="1797" width="20.85546875" style="34" customWidth="1"/>
    <col min="1798" max="1799" width="16.140625" style="34" customWidth="1"/>
    <col min="1800" max="1800" width="35.7109375" style="34" customWidth="1"/>
    <col min="1801" max="1801" width="15.28515625" style="34" customWidth="1"/>
    <col min="1802" max="1802" width="34.5703125" style="34" customWidth="1"/>
    <col min="1803" max="2048" width="9.140625" style="34"/>
    <col min="2049" max="2049" width="8.7109375" style="34" customWidth="1"/>
    <col min="2050" max="2050" width="45.7109375" style="34" customWidth="1"/>
    <col min="2051" max="2051" width="13.5703125" style="34" customWidth="1"/>
    <col min="2052" max="2052" width="13.42578125" style="34" customWidth="1"/>
    <col min="2053" max="2053" width="20.85546875" style="34" customWidth="1"/>
    <col min="2054" max="2055" width="16.140625" style="34" customWidth="1"/>
    <col min="2056" max="2056" width="35.7109375" style="34" customWidth="1"/>
    <col min="2057" max="2057" width="15.28515625" style="34" customWidth="1"/>
    <col min="2058" max="2058" width="34.5703125" style="34" customWidth="1"/>
    <col min="2059" max="2304" width="9.140625" style="34"/>
    <col min="2305" max="2305" width="8.7109375" style="34" customWidth="1"/>
    <col min="2306" max="2306" width="45.7109375" style="34" customWidth="1"/>
    <col min="2307" max="2307" width="13.5703125" style="34" customWidth="1"/>
    <col min="2308" max="2308" width="13.42578125" style="34" customWidth="1"/>
    <col min="2309" max="2309" width="20.85546875" style="34" customWidth="1"/>
    <col min="2310" max="2311" width="16.140625" style="34" customWidth="1"/>
    <col min="2312" max="2312" width="35.7109375" style="34" customWidth="1"/>
    <col min="2313" max="2313" width="15.28515625" style="34" customWidth="1"/>
    <col min="2314" max="2314" width="34.5703125" style="34" customWidth="1"/>
    <col min="2315" max="2560" width="9.140625" style="34"/>
    <col min="2561" max="2561" width="8.7109375" style="34" customWidth="1"/>
    <col min="2562" max="2562" width="45.7109375" style="34" customWidth="1"/>
    <col min="2563" max="2563" width="13.5703125" style="34" customWidth="1"/>
    <col min="2564" max="2564" width="13.42578125" style="34" customWidth="1"/>
    <col min="2565" max="2565" width="20.85546875" style="34" customWidth="1"/>
    <col min="2566" max="2567" width="16.140625" style="34" customWidth="1"/>
    <col min="2568" max="2568" width="35.7109375" style="34" customWidth="1"/>
    <col min="2569" max="2569" width="15.28515625" style="34" customWidth="1"/>
    <col min="2570" max="2570" width="34.5703125" style="34" customWidth="1"/>
    <col min="2571" max="2816" width="9.140625" style="34"/>
    <col min="2817" max="2817" width="8.7109375" style="34" customWidth="1"/>
    <col min="2818" max="2818" width="45.7109375" style="34" customWidth="1"/>
    <col min="2819" max="2819" width="13.5703125" style="34" customWidth="1"/>
    <col min="2820" max="2820" width="13.42578125" style="34" customWidth="1"/>
    <col min="2821" max="2821" width="20.85546875" style="34" customWidth="1"/>
    <col min="2822" max="2823" width="16.140625" style="34" customWidth="1"/>
    <col min="2824" max="2824" width="35.7109375" style="34" customWidth="1"/>
    <col min="2825" max="2825" width="15.28515625" style="34" customWidth="1"/>
    <col min="2826" max="2826" width="34.5703125" style="34" customWidth="1"/>
    <col min="2827" max="3072" width="9.140625" style="34"/>
    <col min="3073" max="3073" width="8.7109375" style="34" customWidth="1"/>
    <col min="3074" max="3074" width="45.7109375" style="34" customWidth="1"/>
    <col min="3075" max="3075" width="13.5703125" style="34" customWidth="1"/>
    <col min="3076" max="3076" width="13.42578125" style="34" customWidth="1"/>
    <col min="3077" max="3077" width="20.85546875" style="34" customWidth="1"/>
    <col min="3078" max="3079" width="16.140625" style="34" customWidth="1"/>
    <col min="3080" max="3080" width="35.7109375" style="34" customWidth="1"/>
    <col min="3081" max="3081" width="15.28515625" style="34" customWidth="1"/>
    <col min="3082" max="3082" width="34.5703125" style="34" customWidth="1"/>
    <col min="3083" max="3328" width="9.140625" style="34"/>
    <col min="3329" max="3329" width="8.7109375" style="34" customWidth="1"/>
    <col min="3330" max="3330" width="45.7109375" style="34" customWidth="1"/>
    <col min="3331" max="3331" width="13.5703125" style="34" customWidth="1"/>
    <col min="3332" max="3332" width="13.42578125" style="34" customWidth="1"/>
    <col min="3333" max="3333" width="20.85546875" style="34" customWidth="1"/>
    <col min="3334" max="3335" width="16.140625" style="34" customWidth="1"/>
    <col min="3336" max="3336" width="35.7109375" style="34" customWidth="1"/>
    <col min="3337" max="3337" width="15.28515625" style="34" customWidth="1"/>
    <col min="3338" max="3338" width="34.5703125" style="34" customWidth="1"/>
    <col min="3339" max="3584" width="9.140625" style="34"/>
    <col min="3585" max="3585" width="8.7109375" style="34" customWidth="1"/>
    <col min="3586" max="3586" width="45.7109375" style="34" customWidth="1"/>
    <col min="3587" max="3587" width="13.5703125" style="34" customWidth="1"/>
    <col min="3588" max="3588" width="13.42578125" style="34" customWidth="1"/>
    <col min="3589" max="3589" width="20.85546875" style="34" customWidth="1"/>
    <col min="3590" max="3591" width="16.140625" style="34" customWidth="1"/>
    <col min="3592" max="3592" width="35.7109375" style="34" customWidth="1"/>
    <col min="3593" max="3593" width="15.28515625" style="34" customWidth="1"/>
    <col min="3594" max="3594" width="34.5703125" style="34" customWidth="1"/>
    <col min="3595" max="3840" width="9.140625" style="34"/>
    <col min="3841" max="3841" width="8.7109375" style="34" customWidth="1"/>
    <col min="3842" max="3842" width="45.7109375" style="34" customWidth="1"/>
    <col min="3843" max="3843" width="13.5703125" style="34" customWidth="1"/>
    <col min="3844" max="3844" width="13.42578125" style="34" customWidth="1"/>
    <col min="3845" max="3845" width="20.85546875" style="34" customWidth="1"/>
    <col min="3846" max="3847" width="16.140625" style="34" customWidth="1"/>
    <col min="3848" max="3848" width="35.7109375" style="34" customWidth="1"/>
    <col min="3849" max="3849" width="15.28515625" style="34" customWidth="1"/>
    <col min="3850" max="3850" width="34.5703125" style="34" customWidth="1"/>
    <col min="3851" max="4096" width="9.140625" style="34"/>
    <col min="4097" max="4097" width="8.7109375" style="34" customWidth="1"/>
    <col min="4098" max="4098" width="45.7109375" style="34" customWidth="1"/>
    <col min="4099" max="4099" width="13.5703125" style="34" customWidth="1"/>
    <col min="4100" max="4100" width="13.42578125" style="34" customWidth="1"/>
    <col min="4101" max="4101" width="20.85546875" style="34" customWidth="1"/>
    <col min="4102" max="4103" width="16.140625" style="34" customWidth="1"/>
    <col min="4104" max="4104" width="35.7109375" style="34" customWidth="1"/>
    <col min="4105" max="4105" width="15.28515625" style="34" customWidth="1"/>
    <col min="4106" max="4106" width="34.5703125" style="34" customWidth="1"/>
    <col min="4107" max="4352" width="9.140625" style="34"/>
    <col min="4353" max="4353" width="8.7109375" style="34" customWidth="1"/>
    <col min="4354" max="4354" width="45.7109375" style="34" customWidth="1"/>
    <col min="4355" max="4355" width="13.5703125" style="34" customWidth="1"/>
    <col min="4356" max="4356" width="13.42578125" style="34" customWidth="1"/>
    <col min="4357" max="4357" width="20.85546875" style="34" customWidth="1"/>
    <col min="4358" max="4359" width="16.140625" style="34" customWidth="1"/>
    <col min="4360" max="4360" width="35.7109375" style="34" customWidth="1"/>
    <col min="4361" max="4361" width="15.28515625" style="34" customWidth="1"/>
    <col min="4362" max="4362" width="34.5703125" style="34" customWidth="1"/>
    <col min="4363" max="4608" width="9.140625" style="34"/>
    <col min="4609" max="4609" width="8.7109375" style="34" customWidth="1"/>
    <col min="4610" max="4610" width="45.7109375" style="34" customWidth="1"/>
    <col min="4611" max="4611" width="13.5703125" style="34" customWidth="1"/>
    <col min="4612" max="4612" width="13.42578125" style="34" customWidth="1"/>
    <col min="4613" max="4613" width="20.85546875" style="34" customWidth="1"/>
    <col min="4614" max="4615" width="16.140625" style="34" customWidth="1"/>
    <col min="4616" max="4616" width="35.7109375" style="34" customWidth="1"/>
    <col min="4617" max="4617" width="15.28515625" style="34" customWidth="1"/>
    <col min="4618" max="4618" width="34.5703125" style="34" customWidth="1"/>
    <col min="4619" max="4864" width="9.140625" style="34"/>
    <col min="4865" max="4865" width="8.7109375" style="34" customWidth="1"/>
    <col min="4866" max="4866" width="45.7109375" style="34" customWidth="1"/>
    <col min="4867" max="4867" width="13.5703125" style="34" customWidth="1"/>
    <col min="4868" max="4868" width="13.42578125" style="34" customWidth="1"/>
    <col min="4869" max="4869" width="20.85546875" style="34" customWidth="1"/>
    <col min="4870" max="4871" width="16.140625" style="34" customWidth="1"/>
    <col min="4872" max="4872" width="35.7109375" style="34" customWidth="1"/>
    <col min="4873" max="4873" width="15.28515625" style="34" customWidth="1"/>
    <col min="4874" max="4874" width="34.5703125" style="34" customWidth="1"/>
    <col min="4875" max="5120" width="9.140625" style="34"/>
    <col min="5121" max="5121" width="8.7109375" style="34" customWidth="1"/>
    <col min="5122" max="5122" width="45.7109375" style="34" customWidth="1"/>
    <col min="5123" max="5123" width="13.5703125" style="34" customWidth="1"/>
    <col min="5124" max="5124" width="13.42578125" style="34" customWidth="1"/>
    <col min="5125" max="5125" width="20.85546875" style="34" customWidth="1"/>
    <col min="5126" max="5127" width="16.140625" style="34" customWidth="1"/>
    <col min="5128" max="5128" width="35.7109375" style="34" customWidth="1"/>
    <col min="5129" max="5129" width="15.28515625" style="34" customWidth="1"/>
    <col min="5130" max="5130" width="34.5703125" style="34" customWidth="1"/>
    <col min="5131" max="5376" width="9.140625" style="34"/>
    <col min="5377" max="5377" width="8.7109375" style="34" customWidth="1"/>
    <col min="5378" max="5378" width="45.7109375" style="34" customWidth="1"/>
    <col min="5379" max="5379" width="13.5703125" style="34" customWidth="1"/>
    <col min="5380" max="5380" width="13.42578125" style="34" customWidth="1"/>
    <col min="5381" max="5381" width="20.85546875" style="34" customWidth="1"/>
    <col min="5382" max="5383" width="16.140625" style="34" customWidth="1"/>
    <col min="5384" max="5384" width="35.7109375" style="34" customWidth="1"/>
    <col min="5385" max="5385" width="15.28515625" style="34" customWidth="1"/>
    <col min="5386" max="5386" width="34.5703125" style="34" customWidth="1"/>
    <col min="5387" max="5632" width="9.140625" style="34"/>
    <col min="5633" max="5633" width="8.7109375" style="34" customWidth="1"/>
    <col min="5634" max="5634" width="45.7109375" style="34" customWidth="1"/>
    <col min="5635" max="5635" width="13.5703125" style="34" customWidth="1"/>
    <col min="5636" max="5636" width="13.42578125" style="34" customWidth="1"/>
    <col min="5637" max="5637" width="20.85546875" style="34" customWidth="1"/>
    <col min="5638" max="5639" width="16.140625" style="34" customWidth="1"/>
    <col min="5640" max="5640" width="35.7109375" style="34" customWidth="1"/>
    <col min="5641" max="5641" width="15.28515625" style="34" customWidth="1"/>
    <col min="5642" max="5642" width="34.5703125" style="34" customWidth="1"/>
    <col min="5643" max="5888" width="9.140625" style="34"/>
    <col min="5889" max="5889" width="8.7109375" style="34" customWidth="1"/>
    <col min="5890" max="5890" width="45.7109375" style="34" customWidth="1"/>
    <col min="5891" max="5891" width="13.5703125" style="34" customWidth="1"/>
    <col min="5892" max="5892" width="13.42578125" style="34" customWidth="1"/>
    <col min="5893" max="5893" width="20.85546875" style="34" customWidth="1"/>
    <col min="5894" max="5895" width="16.140625" style="34" customWidth="1"/>
    <col min="5896" max="5896" width="35.7109375" style="34" customWidth="1"/>
    <col min="5897" max="5897" width="15.28515625" style="34" customWidth="1"/>
    <col min="5898" max="5898" width="34.5703125" style="34" customWidth="1"/>
    <col min="5899" max="6144" width="9.140625" style="34"/>
    <col min="6145" max="6145" width="8.7109375" style="34" customWidth="1"/>
    <col min="6146" max="6146" width="45.7109375" style="34" customWidth="1"/>
    <col min="6147" max="6147" width="13.5703125" style="34" customWidth="1"/>
    <col min="6148" max="6148" width="13.42578125" style="34" customWidth="1"/>
    <col min="6149" max="6149" width="20.85546875" style="34" customWidth="1"/>
    <col min="6150" max="6151" width="16.140625" style="34" customWidth="1"/>
    <col min="6152" max="6152" width="35.7109375" style="34" customWidth="1"/>
    <col min="6153" max="6153" width="15.28515625" style="34" customWidth="1"/>
    <col min="6154" max="6154" width="34.5703125" style="34" customWidth="1"/>
    <col min="6155" max="6400" width="9.140625" style="34"/>
    <col min="6401" max="6401" width="8.7109375" style="34" customWidth="1"/>
    <col min="6402" max="6402" width="45.7109375" style="34" customWidth="1"/>
    <col min="6403" max="6403" width="13.5703125" style="34" customWidth="1"/>
    <col min="6404" max="6404" width="13.42578125" style="34" customWidth="1"/>
    <col min="6405" max="6405" width="20.85546875" style="34" customWidth="1"/>
    <col min="6406" max="6407" width="16.140625" style="34" customWidth="1"/>
    <col min="6408" max="6408" width="35.7109375" style="34" customWidth="1"/>
    <col min="6409" max="6409" width="15.28515625" style="34" customWidth="1"/>
    <col min="6410" max="6410" width="34.5703125" style="34" customWidth="1"/>
    <col min="6411" max="6656" width="9.140625" style="34"/>
    <col min="6657" max="6657" width="8.7109375" style="34" customWidth="1"/>
    <col min="6658" max="6658" width="45.7109375" style="34" customWidth="1"/>
    <col min="6659" max="6659" width="13.5703125" style="34" customWidth="1"/>
    <col min="6660" max="6660" width="13.42578125" style="34" customWidth="1"/>
    <col min="6661" max="6661" width="20.85546875" style="34" customWidth="1"/>
    <col min="6662" max="6663" width="16.140625" style="34" customWidth="1"/>
    <col min="6664" max="6664" width="35.7109375" style="34" customWidth="1"/>
    <col min="6665" max="6665" width="15.28515625" style="34" customWidth="1"/>
    <col min="6666" max="6666" width="34.5703125" style="34" customWidth="1"/>
    <col min="6667" max="6912" width="9.140625" style="34"/>
    <col min="6913" max="6913" width="8.7109375" style="34" customWidth="1"/>
    <col min="6914" max="6914" width="45.7109375" style="34" customWidth="1"/>
    <col min="6915" max="6915" width="13.5703125" style="34" customWidth="1"/>
    <col min="6916" max="6916" width="13.42578125" style="34" customWidth="1"/>
    <col min="6917" max="6917" width="20.85546875" style="34" customWidth="1"/>
    <col min="6918" max="6919" width="16.140625" style="34" customWidth="1"/>
    <col min="6920" max="6920" width="35.7109375" style="34" customWidth="1"/>
    <col min="6921" max="6921" width="15.28515625" style="34" customWidth="1"/>
    <col min="6922" max="6922" width="34.5703125" style="34" customWidth="1"/>
    <col min="6923" max="7168" width="9.140625" style="34"/>
    <col min="7169" max="7169" width="8.7109375" style="34" customWidth="1"/>
    <col min="7170" max="7170" width="45.7109375" style="34" customWidth="1"/>
    <col min="7171" max="7171" width="13.5703125" style="34" customWidth="1"/>
    <col min="7172" max="7172" width="13.42578125" style="34" customWidth="1"/>
    <col min="7173" max="7173" width="20.85546875" style="34" customWidth="1"/>
    <col min="7174" max="7175" width="16.140625" style="34" customWidth="1"/>
    <col min="7176" max="7176" width="35.7109375" style="34" customWidth="1"/>
    <col min="7177" max="7177" width="15.28515625" style="34" customWidth="1"/>
    <col min="7178" max="7178" width="34.5703125" style="34" customWidth="1"/>
    <col min="7179" max="7424" width="9.140625" style="34"/>
    <col min="7425" max="7425" width="8.7109375" style="34" customWidth="1"/>
    <col min="7426" max="7426" width="45.7109375" style="34" customWidth="1"/>
    <col min="7427" max="7427" width="13.5703125" style="34" customWidth="1"/>
    <col min="7428" max="7428" width="13.42578125" style="34" customWidth="1"/>
    <col min="7429" max="7429" width="20.85546875" style="34" customWidth="1"/>
    <col min="7430" max="7431" width="16.140625" style="34" customWidth="1"/>
    <col min="7432" max="7432" width="35.7109375" style="34" customWidth="1"/>
    <col min="7433" max="7433" width="15.28515625" style="34" customWidth="1"/>
    <col min="7434" max="7434" width="34.5703125" style="34" customWidth="1"/>
    <col min="7435" max="7680" width="9.140625" style="34"/>
    <col min="7681" max="7681" width="8.7109375" style="34" customWidth="1"/>
    <col min="7682" max="7682" width="45.7109375" style="34" customWidth="1"/>
    <col min="7683" max="7683" width="13.5703125" style="34" customWidth="1"/>
    <col min="7684" max="7684" width="13.42578125" style="34" customWidth="1"/>
    <col min="7685" max="7685" width="20.85546875" style="34" customWidth="1"/>
    <col min="7686" max="7687" width="16.140625" style="34" customWidth="1"/>
    <col min="7688" max="7688" width="35.7109375" style="34" customWidth="1"/>
    <col min="7689" max="7689" width="15.28515625" style="34" customWidth="1"/>
    <col min="7690" max="7690" width="34.5703125" style="34" customWidth="1"/>
    <col min="7691" max="7936" width="9.140625" style="34"/>
    <col min="7937" max="7937" width="8.7109375" style="34" customWidth="1"/>
    <col min="7938" max="7938" width="45.7109375" style="34" customWidth="1"/>
    <col min="7939" max="7939" width="13.5703125" style="34" customWidth="1"/>
    <col min="7940" max="7940" width="13.42578125" style="34" customWidth="1"/>
    <col min="7941" max="7941" width="20.85546875" style="34" customWidth="1"/>
    <col min="7942" max="7943" width="16.140625" style="34" customWidth="1"/>
    <col min="7944" max="7944" width="35.7109375" style="34" customWidth="1"/>
    <col min="7945" max="7945" width="15.28515625" style="34" customWidth="1"/>
    <col min="7946" max="7946" width="34.5703125" style="34" customWidth="1"/>
    <col min="7947" max="8192" width="9.140625" style="34"/>
    <col min="8193" max="8193" width="8.7109375" style="34" customWidth="1"/>
    <col min="8194" max="8194" width="45.7109375" style="34" customWidth="1"/>
    <col min="8195" max="8195" width="13.5703125" style="34" customWidth="1"/>
    <col min="8196" max="8196" width="13.42578125" style="34" customWidth="1"/>
    <col min="8197" max="8197" width="20.85546875" style="34" customWidth="1"/>
    <col min="8198" max="8199" width="16.140625" style="34" customWidth="1"/>
    <col min="8200" max="8200" width="35.7109375" style="34" customWidth="1"/>
    <col min="8201" max="8201" width="15.28515625" style="34" customWidth="1"/>
    <col min="8202" max="8202" width="34.5703125" style="34" customWidth="1"/>
    <col min="8203" max="8448" width="9.140625" style="34"/>
    <col min="8449" max="8449" width="8.7109375" style="34" customWidth="1"/>
    <col min="8450" max="8450" width="45.7109375" style="34" customWidth="1"/>
    <col min="8451" max="8451" width="13.5703125" style="34" customWidth="1"/>
    <col min="8452" max="8452" width="13.42578125" style="34" customWidth="1"/>
    <col min="8453" max="8453" width="20.85546875" style="34" customWidth="1"/>
    <col min="8454" max="8455" width="16.140625" style="34" customWidth="1"/>
    <col min="8456" max="8456" width="35.7109375" style="34" customWidth="1"/>
    <col min="8457" max="8457" width="15.28515625" style="34" customWidth="1"/>
    <col min="8458" max="8458" width="34.5703125" style="34" customWidth="1"/>
    <col min="8459" max="8704" width="9.140625" style="34"/>
    <col min="8705" max="8705" width="8.7109375" style="34" customWidth="1"/>
    <col min="8706" max="8706" width="45.7109375" style="34" customWidth="1"/>
    <col min="8707" max="8707" width="13.5703125" style="34" customWidth="1"/>
    <col min="8708" max="8708" width="13.42578125" style="34" customWidth="1"/>
    <col min="8709" max="8709" width="20.85546875" style="34" customWidth="1"/>
    <col min="8710" max="8711" width="16.140625" style="34" customWidth="1"/>
    <col min="8712" max="8712" width="35.7109375" style="34" customWidth="1"/>
    <col min="8713" max="8713" width="15.28515625" style="34" customWidth="1"/>
    <col min="8714" max="8714" width="34.5703125" style="34" customWidth="1"/>
    <col min="8715" max="8960" width="9.140625" style="34"/>
    <col min="8961" max="8961" width="8.7109375" style="34" customWidth="1"/>
    <col min="8962" max="8962" width="45.7109375" style="34" customWidth="1"/>
    <col min="8963" max="8963" width="13.5703125" style="34" customWidth="1"/>
    <col min="8964" max="8964" width="13.42578125" style="34" customWidth="1"/>
    <col min="8965" max="8965" width="20.85546875" style="34" customWidth="1"/>
    <col min="8966" max="8967" width="16.140625" style="34" customWidth="1"/>
    <col min="8968" max="8968" width="35.7109375" style="34" customWidth="1"/>
    <col min="8969" max="8969" width="15.28515625" style="34" customWidth="1"/>
    <col min="8970" max="8970" width="34.5703125" style="34" customWidth="1"/>
    <col min="8971" max="9216" width="9.140625" style="34"/>
    <col min="9217" max="9217" width="8.7109375" style="34" customWidth="1"/>
    <col min="9218" max="9218" width="45.7109375" style="34" customWidth="1"/>
    <col min="9219" max="9219" width="13.5703125" style="34" customWidth="1"/>
    <col min="9220" max="9220" width="13.42578125" style="34" customWidth="1"/>
    <col min="9221" max="9221" width="20.85546875" style="34" customWidth="1"/>
    <col min="9222" max="9223" width="16.140625" style="34" customWidth="1"/>
    <col min="9224" max="9224" width="35.7109375" style="34" customWidth="1"/>
    <col min="9225" max="9225" width="15.28515625" style="34" customWidth="1"/>
    <col min="9226" max="9226" width="34.5703125" style="34" customWidth="1"/>
    <col min="9227" max="9472" width="9.140625" style="34"/>
    <col min="9473" max="9473" width="8.7109375" style="34" customWidth="1"/>
    <col min="9474" max="9474" width="45.7109375" style="34" customWidth="1"/>
    <col min="9475" max="9475" width="13.5703125" style="34" customWidth="1"/>
    <col min="9476" max="9476" width="13.42578125" style="34" customWidth="1"/>
    <col min="9477" max="9477" width="20.85546875" style="34" customWidth="1"/>
    <col min="9478" max="9479" width="16.140625" style="34" customWidth="1"/>
    <col min="9480" max="9480" width="35.7109375" style="34" customWidth="1"/>
    <col min="9481" max="9481" width="15.28515625" style="34" customWidth="1"/>
    <col min="9482" max="9482" width="34.5703125" style="34" customWidth="1"/>
    <col min="9483" max="9728" width="9.140625" style="34"/>
    <col min="9729" max="9729" width="8.7109375" style="34" customWidth="1"/>
    <col min="9730" max="9730" width="45.7109375" style="34" customWidth="1"/>
    <col min="9731" max="9731" width="13.5703125" style="34" customWidth="1"/>
    <col min="9732" max="9732" width="13.42578125" style="34" customWidth="1"/>
    <col min="9733" max="9733" width="20.85546875" style="34" customWidth="1"/>
    <col min="9734" max="9735" width="16.140625" style="34" customWidth="1"/>
    <col min="9736" max="9736" width="35.7109375" style="34" customWidth="1"/>
    <col min="9737" max="9737" width="15.28515625" style="34" customWidth="1"/>
    <col min="9738" max="9738" width="34.5703125" style="34" customWidth="1"/>
    <col min="9739" max="9984" width="9.140625" style="34"/>
    <col min="9985" max="9985" width="8.7109375" style="34" customWidth="1"/>
    <col min="9986" max="9986" width="45.7109375" style="34" customWidth="1"/>
    <col min="9987" max="9987" width="13.5703125" style="34" customWidth="1"/>
    <col min="9988" max="9988" width="13.42578125" style="34" customWidth="1"/>
    <col min="9989" max="9989" width="20.85546875" style="34" customWidth="1"/>
    <col min="9990" max="9991" width="16.140625" style="34" customWidth="1"/>
    <col min="9992" max="9992" width="35.7109375" style="34" customWidth="1"/>
    <col min="9993" max="9993" width="15.28515625" style="34" customWidth="1"/>
    <col min="9994" max="9994" width="34.5703125" style="34" customWidth="1"/>
    <col min="9995" max="10240" width="9.140625" style="34"/>
    <col min="10241" max="10241" width="8.7109375" style="34" customWidth="1"/>
    <col min="10242" max="10242" width="45.7109375" style="34" customWidth="1"/>
    <col min="10243" max="10243" width="13.5703125" style="34" customWidth="1"/>
    <col min="10244" max="10244" width="13.42578125" style="34" customWidth="1"/>
    <col min="10245" max="10245" width="20.85546875" style="34" customWidth="1"/>
    <col min="10246" max="10247" width="16.140625" style="34" customWidth="1"/>
    <col min="10248" max="10248" width="35.7109375" style="34" customWidth="1"/>
    <col min="10249" max="10249" width="15.28515625" style="34" customWidth="1"/>
    <col min="10250" max="10250" width="34.5703125" style="34" customWidth="1"/>
    <col min="10251" max="10496" width="9.140625" style="34"/>
    <col min="10497" max="10497" width="8.7109375" style="34" customWidth="1"/>
    <col min="10498" max="10498" width="45.7109375" style="34" customWidth="1"/>
    <col min="10499" max="10499" width="13.5703125" style="34" customWidth="1"/>
    <col min="10500" max="10500" width="13.42578125" style="34" customWidth="1"/>
    <col min="10501" max="10501" width="20.85546875" style="34" customWidth="1"/>
    <col min="10502" max="10503" width="16.140625" style="34" customWidth="1"/>
    <col min="10504" max="10504" width="35.7109375" style="34" customWidth="1"/>
    <col min="10505" max="10505" width="15.28515625" style="34" customWidth="1"/>
    <col min="10506" max="10506" width="34.5703125" style="34" customWidth="1"/>
    <col min="10507" max="10752" width="9.140625" style="34"/>
    <col min="10753" max="10753" width="8.7109375" style="34" customWidth="1"/>
    <col min="10754" max="10754" width="45.7109375" style="34" customWidth="1"/>
    <col min="10755" max="10755" width="13.5703125" style="34" customWidth="1"/>
    <col min="10756" max="10756" width="13.42578125" style="34" customWidth="1"/>
    <col min="10757" max="10757" width="20.85546875" style="34" customWidth="1"/>
    <col min="10758" max="10759" width="16.140625" style="34" customWidth="1"/>
    <col min="10760" max="10760" width="35.7109375" style="34" customWidth="1"/>
    <col min="10761" max="10761" width="15.28515625" style="34" customWidth="1"/>
    <col min="10762" max="10762" width="34.5703125" style="34" customWidth="1"/>
    <col min="10763" max="11008" width="9.140625" style="34"/>
    <col min="11009" max="11009" width="8.7109375" style="34" customWidth="1"/>
    <col min="11010" max="11010" width="45.7109375" style="34" customWidth="1"/>
    <col min="11011" max="11011" width="13.5703125" style="34" customWidth="1"/>
    <col min="11012" max="11012" width="13.42578125" style="34" customWidth="1"/>
    <col min="11013" max="11013" width="20.85546875" style="34" customWidth="1"/>
    <col min="11014" max="11015" width="16.140625" style="34" customWidth="1"/>
    <col min="11016" max="11016" width="35.7109375" style="34" customWidth="1"/>
    <col min="11017" max="11017" width="15.28515625" style="34" customWidth="1"/>
    <col min="11018" max="11018" width="34.5703125" style="34" customWidth="1"/>
    <col min="11019" max="11264" width="9.140625" style="34"/>
    <col min="11265" max="11265" width="8.7109375" style="34" customWidth="1"/>
    <col min="11266" max="11266" width="45.7109375" style="34" customWidth="1"/>
    <col min="11267" max="11267" width="13.5703125" style="34" customWidth="1"/>
    <col min="11268" max="11268" width="13.42578125" style="34" customWidth="1"/>
    <col min="11269" max="11269" width="20.85546875" style="34" customWidth="1"/>
    <col min="11270" max="11271" width="16.140625" style="34" customWidth="1"/>
    <col min="11272" max="11272" width="35.7109375" style="34" customWidth="1"/>
    <col min="11273" max="11273" width="15.28515625" style="34" customWidth="1"/>
    <col min="11274" max="11274" width="34.5703125" style="34" customWidth="1"/>
    <col min="11275" max="11520" width="9.140625" style="34"/>
    <col min="11521" max="11521" width="8.7109375" style="34" customWidth="1"/>
    <col min="11522" max="11522" width="45.7109375" style="34" customWidth="1"/>
    <col min="11523" max="11523" width="13.5703125" style="34" customWidth="1"/>
    <col min="11524" max="11524" width="13.42578125" style="34" customWidth="1"/>
    <col min="11525" max="11525" width="20.85546875" style="34" customWidth="1"/>
    <col min="11526" max="11527" width="16.140625" style="34" customWidth="1"/>
    <col min="11528" max="11528" width="35.7109375" style="34" customWidth="1"/>
    <col min="11529" max="11529" width="15.28515625" style="34" customWidth="1"/>
    <col min="11530" max="11530" width="34.5703125" style="34" customWidth="1"/>
    <col min="11531" max="11776" width="9.140625" style="34"/>
    <col min="11777" max="11777" width="8.7109375" style="34" customWidth="1"/>
    <col min="11778" max="11778" width="45.7109375" style="34" customWidth="1"/>
    <col min="11779" max="11779" width="13.5703125" style="34" customWidth="1"/>
    <col min="11780" max="11780" width="13.42578125" style="34" customWidth="1"/>
    <col min="11781" max="11781" width="20.85546875" style="34" customWidth="1"/>
    <col min="11782" max="11783" width="16.140625" style="34" customWidth="1"/>
    <col min="11784" max="11784" width="35.7109375" style="34" customWidth="1"/>
    <col min="11785" max="11785" width="15.28515625" style="34" customWidth="1"/>
    <col min="11786" max="11786" width="34.5703125" style="34" customWidth="1"/>
    <col min="11787" max="12032" width="9.140625" style="34"/>
    <col min="12033" max="12033" width="8.7109375" style="34" customWidth="1"/>
    <col min="12034" max="12034" width="45.7109375" style="34" customWidth="1"/>
    <col min="12035" max="12035" width="13.5703125" style="34" customWidth="1"/>
    <col min="12036" max="12036" width="13.42578125" style="34" customWidth="1"/>
    <col min="12037" max="12037" width="20.85546875" style="34" customWidth="1"/>
    <col min="12038" max="12039" width="16.140625" style="34" customWidth="1"/>
    <col min="12040" max="12040" width="35.7109375" style="34" customWidth="1"/>
    <col min="12041" max="12041" width="15.28515625" style="34" customWidth="1"/>
    <col min="12042" max="12042" width="34.5703125" style="34" customWidth="1"/>
    <col min="12043" max="12288" width="9.140625" style="34"/>
    <col min="12289" max="12289" width="8.7109375" style="34" customWidth="1"/>
    <col min="12290" max="12290" width="45.7109375" style="34" customWidth="1"/>
    <col min="12291" max="12291" width="13.5703125" style="34" customWidth="1"/>
    <col min="12292" max="12292" width="13.42578125" style="34" customWidth="1"/>
    <col min="12293" max="12293" width="20.85546875" style="34" customWidth="1"/>
    <col min="12294" max="12295" width="16.140625" style="34" customWidth="1"/>
    <col min="12296" max="12296" width="35.7109375" style="34" customWidth="1"/>
    <col min="12297" max="12297" width="15.28515625" style="34" customWidth="1"/>
    <col min="12298" max="12298" width="34.5703125" style="34" customWidth="1"/>
    <col min="12299" max="12544" width="9.140625" style="34"/>
    <col min="12545" max="12545" width="8.7109375" style="34" customWidth="1"/>
    <col min="12546" max="12546" width="45.7109375" style="34" customWidth="1"/>
    <col min="12547" max="12547" width="13.5703125" style="34" customWidth="1"/>
    <col min="12548" max="12548" width="13.42578125" style="34" customWidth="1"/>
    <col min="12549" max="12549" width="20.85546875" style="34" customWidth="1"/>
    <col min="12550" max="12551" width="16.140625" style="34" customWidth="1"/>
    <col min="12552" max="12552" width="35.7109375" style="34" customWidth="1"/>
    <col min="12553" max="12553" width="15.28515625" style="34" customWidth="1"/>
    <col min="12554" max="12554" width="34.5703125" style="34" customWidth="1"/>
    <col min="12555" max="12800" width="9.140625" style="34"/>
    <col min="12801" max="12801" width="8.7109375" style="34" customWidth="1"/>
    <col min="12802" max="12802" width="45.7109375" style="34" customWidth="1"/>
    <col min="12803" max="12803" width="13.5703125" style="34" customWidth="1"/>
    <col min="12804" max="12804" width="13.42578125" style="34" customWidth="1"/>
    <col min="12805" max="12805" width="20.85546875" style="34" customWidth="1"/>
    <col min="12806" max="12807" width="16.140625" style="34" customWidth="1"/>
    <col min="12808" max="12808" width="35.7109375" style="34" customWidth="1"/>
    <col min="12809" max="12809" width="15.28515625" style="34" customWidth="1"/>
    <col min="12810" max="12810" width="34.5703125" style="34" customWidth="1"/>
    <col min="12811" max="13056" width="9.140625" style="34"/>
    <col min="13057" max="13057" width="8.7109375" style="34" customWidth="1"/>
    <col min="13058" max="13058" width="45.7109375" style="34" customWidth="1"/>
    <col min="13059" max="13059" width="13.5703125" style="34" customWidth="1"/>
    <col min="13060" max="13060" width="13.42578125" style="34" customWidth="1"/>
    <col min="13061" max="13061" width="20.85546875" style="34" customWidth="1"/>
    <col min="13062" max="13063" width="16.140625" style="34" customWidth="1"/>
    <col min="13064" max="13064" width="35.7109375" style="34" customWidth="1"/>
    <col min="13065" max="13065" width="15.28515625" style="34" customWidth="1"/>
    <col min="13066" max="13066" width="34.5703125" style="34" customWidth="1"/>
    <col min="13067" max="13312" width="9.140625" style="34"/>
    <col min="13313" max="13313" width="8.7109375" style="34" customWidth="1"/>
    <col min="13314" max="13314" width="45.7109375" style="34" customWidth="1"/>
    <col min="13315" max="13315" width="13.5703125" style="34" customWidth="1"/>
    <col min="13316" max="13316" width="13.42578125" style="34" customWidth="1"/>
    <col min="13317" max="13317" width="20.85546875" style="34" customWidth="1"/>
    <col min="13318" max="13319" width="16.140625" style="34" customWidth="1"/>
    <col min="13320" max="13320" width="35.7109375" style="34" customWidth="1"/>
    <col min="13321" max="13321" width="15.28515625" style="34" customWidth="1"/>
    <col min="13322" max="13322" width="34.5703125" style="34" customWidth="1"/>
    <col min="13323" max="13568" width="9.140625" style="34"/>
    <col min="13569" max="13569" width="8.7109375" style="34" customWidth="1"/>
    <col min="13570" max="13570" width="45.7109375" style="34" customWidth="1"/>
    <col min="13571" max="13571" width="13.5703125" style="34" customWidth="1"/>
    <col min="13572" max="13572" width="13.42578125" style="34" customWidth="1"/>
    <col min="13573" max="13573" width="20.85546875" style="34" customWidth="1"/>
    <col min="13574" max="13575" width="16.140625" style="34" customWidth="1"/>
    <col min="13576" max="13576" width="35.7109375" style="34" customWidth="1"/>
    <col min="13577" max="13577" width="15.28515625" style="34" customWidth="1"/>
    <col min="13578" max="13578" width="34.5703125" style="34" customWidth="1"/>
    <col min="13579" max="13824" width="9.140625" style="34"/>
    <col min="13825" max="13825" width="8.7109375" style="34" customWidth="1"/>
    <col min="13826" max="13826" width="45.7109375" style="34" customWidth="1"/>
    <col min="13827" max="13827" width="13.5703125" style="34" customWidth="1"/>
    <col min="13828" max="13828" width="13.42578125" style="34" customWidth="1"/>
    <col min="13829" max="13829" width="20.85546875" style="34" customWidth="1"/>
    <col min="13830" max="13831" width="16.140625" style="34" customWidth="1"/>
    <col min="13832" max="13832" width="35.7109375" style="34" customWidth="1"/>
    <col min="13833" max="13833" width="15.28515625" style="34" customWidth="1"/>
    <col min="13834" max="13834" width="34.5703125" style="34" customWidth="1"/>
    <col min="13835" max="14080" width="9.140625" style="34"/>
    <col min="14081" max="14081" width="8.7109375" style="34" customWidth="1"/>
    <col min="14082" max="14082" width="45.7109375" style="34" customWidth="1"/>
    <col min="14083" max="14083" width="13.5703125" style="34" customWidth="1"/>
    <col min="14084" max="14084" width="13.42578125" style="34" customWidth="1"/>
    <col min="14085" max="14085" width="20.85546875" style="34" customWidth="1"/>
    <col min="14086" max="14087" width="16.140625" style="34" customWidth="1"/>
    <col min="14088" max="14088" width="35.7109375" style="34" customWidth="1"/>
    <col min="14089" max="14089" width="15.28515625" style="34" customWidth="1"/>
    <col min="14090" max="14090" width="34.5703125" style="34" customWidth="1"/>
    <col min="14091" max="14336" width="9.140625" style="34"/>
    <col min="14337" max="14337" width="8.7109375" style="34" customWidth="1"/>
    <col min="14338" max="14338" width="45.7109375" style="34" customWidth="1"/>
    <col min="14339" max="14339" width="13.5703125" style="34" customWidth="1"/>
    <col min="14340" max="14340" width="13.42578125" style="34" customWidth="1"/>
    <col min="14341" max="14341" width="20.85546875" style="34" customWidth="1"/>
    <col min="14342" max="14343" width="16.140625" style="34" customWidth="1"/>
    <col min="14344" max="14344" width="35.7109375" style="34" customWidth="1"/>
    <col min="14345" max="14345" width="15.28515625" style="34" customWidth="1"/>
    <col min="14346" max="14346" width="34.5703125" style="34" customWidth="1"/>
    <col min="14347" max="14592" width="9.140625" style="34"/>
    <col min="14593" max="14593" width="8.7109375" style="34" customWidth="1"/>
    <col min="14594" max="14594" width="45.7109375" style="34" customWidth="1"/>
    <col min="14595" max="14595" width="13.5703125" style="34" customWidth="1"/>
    <col min="14596" max="14596" width="13.42578125" style="34" customWidth="1"/>
    <col min="14597" max="14597" width="20.85546875" style="34" customWidth="1"/>
    <col min="14598" max="14599" width="16.140625" style="34" customWidth="1"/>
    <col min="14600" max="14600" width="35.7109375" style="34" customWidth="1"/>
    <col min="14601" max="14601" width="15.28515625" style="34" customWidth="1"/>
    <col min="14602" max="14602" width="34.5703125" style="34" customWidth="1"/>
    <col min="14603" max="14848" width="9.140625" style="34"/>
    <col min="14849" max="14849" width="8.7109375" style="34" customWidth="1"/>
    <col min="14850" max="14850" width="45.7109375" style="34" customWidth="1"/>
    <col min="14851" max="14851" width="13.5703125" style="34" customWidth="1"/>
    <col min="14852" max="14852" width="13.42578125" style="34" customWidth="1"/>
    <col min="14853" max="14853" width="20.85546875" style="34" customWidth="1"/>
    <col min="14854" max="14855" width="16.140625" style="34" customWidth="1"/>
    <col min="14856" max="14856" width="35.7109375" style="34" customWidth="1"/>
    <col min="14857" max="14857" width="15.28515625" style="34" customWidth="1"/>
    <col min="14858" max="14858" width="34.5703125" style="34" customWidth="1"/>
    <col min="14859" max="15104" width="9.140625" style="34"/>
    <col min="15105" max="15105" width="8.7109375" style="34" customWidth="1"/>
    <col min="15106" max="15106" width="45.7109375" style="34" customWidth="1"/>
    <col min="15107" max="15107" width="13.5703125" style="34" customWidth="1"/>
    <col min="15108" max="15108" width="13.42578125" style="34" customWidth="1"/>
    <col min="15109" max="15109" width="20.85546875" style="34" customWidth="1"/>
    <col min="15110" max="15111" width="16.140625" style="34" customWidth="1"/>
    <col min="15112" max="15112" width="35.7109375" style="34" customWidth="1"/>
    <col min="15113" max="15113" width="15.28515625" style="34" customWidth="1"/>
    <col min="15114" max="15114" width="34.5703125" style="34" customWidth="1"/>
    <col min="15115" max="15360" width="9.140625" style="34"/>
    <col min="15361" max="15361" width="8.7109375" style="34" customWidth="1"/>
    <col min="15362" max="15362" width="45.7109375" style="34" customWidth="1"/>
    <col min="15363" max="15363" width="13.5703125" style="34" customWidth="1"/>
    <col min="15364" max="15364" width="13.42578125" style="34" customWidth="1"/>
    <col min="15365" max="15365" width="20.85546875" style="34" customWidth="1"/>
    <col min="15366" max="15367" width="16.140625" style="34" customWidth="1"/>
    <col min="15368" max="15368" width="35.7109375" style="34" customWidth="1"/>
    <col min="15369" max="15369" width="15.28515625" style="34" customWidth="1"/>
    <col min="15370" max="15370" width="34.5703125" style="34" customWidth="1"/>
    <col min="15371" max="15616" width="9.140625" style="34"/>
    <col min="15617" max="15617" width="8.7109375" style="34" customWidth="1"/>
    <col min="15618" max="15618" width="45.7109375" style="34" customWidth="1"/>
    <col min="15619" max="15619" width="13.5703125" style="34" customWidth="1"/>
    <col min="15620" max="15620" width="13.42578125" style="34" customWidth="1"/>
    <col min="15621" max="15621" width="20.85546875" style="34" customWidth="1"/>
    <col min="15622" max="15623" width="16.140625" style="34" customWidth="1"/>
    <col min="15624" max="15624" width="35.7109375" style="34" customWidth="1"/>
    <col min="15625" max="15625" width="15.28515625" style="34" customWidth="1"/>
    <col min="15626" max="15626" width="34.5703125" style="34" customWidth="1"/>
    <col min="15627" max="15872" width="9.140625" style="34"/>
    <col min="15873" max="15873" width="8.7109375" style="34" customWidth="1"/>
    <col min="15874" max="15874" width="45.7109375" style="34" customWidth="1"/>
    <col min="15875" max="15875" width="13.5703125" style="34" customWidth="1"/>
    <col min="15876" max="15876" width="13.42578125" style="34" customWidth="1"/>
    <col min="15877" max="15877" width="20.85546875" style="34" customWidth="1"/>
    <col min="15878" max="15879" width="16.140625" style="34" customWidth="1"/>
    <col min="15880" max="15880" width="35.7109375" style="34" customWidth="1"/>
    <col min="15881" max="15881" width="15.28515625" style="34" customWidth="1"/>
    <col min="15882" max="15882" width="34.5703125" style="34" customWidth="1"/>
    <col min="15883" max="16128" width="9.140625" style="34"/>
    <col min="16129" max="16129" width="8.7109375" style="34" customWidth="1"/>
    <col min="16130" max="16130" width="45.7109375" style="34" customWidth="1"/>
    <col min="16131" max="16131" width="13.5703125" style="34" customWidth="1"/>
    <col min="16132" max="16132" width="13.42578125" style="34" customWidth="1"/>
    <col min="16133" max="16133" width="20.85546875" style="34" customWidth="1"/>
    <col min="16134" max="16135" width="16.140625" style="34" customWidth="1"/>
    <col min="16136" max="16136" width="35.7109375" style="34" customWidth="1"/>
    <col min="16137" max="16137" width="15.28515625" style="34" customWidth="1"/>
    <col min="16138" max="16138" width="34.5703125" style="34" customWidth="1"/>
    <col min="16139" max="16384" width="9.140625" style="34"/>
  </cols>
  <sheetData>
    <row r="1" spans="1:10" ht="18.75" x14ac:dyDescent="0.3">
      <c r="A1" s="1122"/>
      <c r="B1" s="337"/>
      <c r="C1" s="337"/>
      <c r="D1" s="337"/>
      <c r="E1" s="337"/>
      <c r="F1" s="337"/>
      <c r="G1" s="337"/>
      <c r="H1" s="1123"/>
      <c r="I1" s="337"/>
      <c r="J1" s="1124" t="s">
        <v>2233</v>
      </c>
    </row>
    <row r="2" spans="1:10" ht="18.75" x14ac:dyDescent="0.3">
      <c r="A2" s="1122"/>
      <c r="B2" s="337"/>
      <c r="C2" s="337"/>
      <c r="D2" s="337"/>
      <c r="E2" s="337"/>
      <c r="F2" s="337"/>
      <c r="G2" s="337"/>
      <c r="H2" s="2920" t="s">
        <v>380</v>
      </c>
      <c r="I2" s="2920"/>
      <c r="J2" s="2920"/>
    </row>
    <row r="3" spans="1:10" ht="18" customHeight="1" x14ac:dyDescent="0.3">
      <c r="A3" s="1122"/>
      <c r="B3" s="337"/>
      <c r="C3" s="337"/>
      <c r="D3" s="337"/>
      <c r="E3" s="337"/>
      <c r="F3" s="337"/>
      <c r="G3" s="337"/>
      <c r="H3" s="2921" t="s">
        <v>381</v>
      </c>
      <c r="I3" s="2921"/>
      <c r="J3" s="2921"/>
    </row>
    <row r="4" spans="1:10" ht="18.75" x14ac:dyDescent="0.3">
      <c r="A4" s="2919" t="s">
        <v>1260</v>
      </c>
      <c r="B4" s="2919"/>
      <c r="C4" s="2919"/>
      <c r="D4" s="2919"/>
      <c r="E4" s="2919"/>
      <c r="F4" s="2919"/>
      <c r="G4" s="2919"/>
      <c r="H4" s="2919"/>
      <c r="I4" s="2919"/>
      <c r="J4" s="2919"/>
    </row>
    <row r="5" spans="1:10" ht="18.75" x14ac:dyDescent="0.3">
      <c r="A5" s="2919" t="s">
        <v>382</v>
      </c>
      <c r="B5" s="2919"/>
      <c r="C5" s="2919"/>
      <c r="D5" s="2919"/>
      <c r="E5" s="2919"/>
      <c r="F5" s="2919"/>
      <c r="G5" s="2919"/>
      <c r="H5" s="2919"/>
      <c r="I5" s="2919"/>
      <c r="J5" s="2919"/>
    </row>
    <row r="6" spans="1:10" ht="18.75" x14ac:dyDescent="0.3">
      <c r="A6" s="2919" t="s">
        <v>681</v>
      </c>
      <c r="B6" s="2919"/>
      <c r="C6" s="2919"/>
      <c r="D6" s="2919"/>
      <c r="E6" s="2919"/>
      <c r="F6" s="2919"/>
      <c r="G6" s="2919"/>
      <c r="H6" s="2919"/>
      <c r="I6" s="2919"/>
      <c r="J6" s="2919"/>
    </row>
    <row r="7" spans="1:10" ht="18.75" x14ac:dyDescent="0.3">
      <c r="A7" s="2919" t="s">
        <v>1251</v>
      </c>
      <c r="B7" s="2919"/>
      <c r="C7" s="2919"/>
      <c r="D7" s="2919"/>
      <c r="E7" s="2919"/>
      <c r="F7" s="2919"/>
      <c r="G7" s="2919"/>
      <c r="H7" s="2919"/>
      <c r="I7" s="2919"/>
      <c r="J7" s="2919"/>
    </row>
    <row r="8" spans="1:10" ht="18.75" hidden="1" x14ac:dyDescent="0.3">
      <c r="A8" s="1122" t="s">
        <v>383</v>
      </c>
      <c r="B8" s="337"/>
      <c r="C8" s="337"/>
      <c r="D8" s="337"/>
      <c r="E8" s="337"/>
      <c r="F8" s="337"/>
      <c r="G8" s="337"/>
      <c r="H8" s="1123"/>
      <c r="I8" s="337"/>
      <c r="J8" s="1123"/>
    </row>
    <row r="9" spans="1:10" ht="18.75" hidden="1" x14ac:dyDescent="0.3">
      <c r="A9" s="1122"/>
      <c r="B9" s="337"/>
      <c r="C9" s="337"/>
      <c r="D9" s="337"/>
      <c r="E9" s="337"/>
      <c r="F9" s="337"/>
      <c r="G9" s="337"/>
      <c r="H9" s="1123"/>
      <c r="I9" s="337"/>
      <c r="J9" s="1123"/>
    </row>
    <row r="10" spans="1:10" ht="18.75" x14ac:dyDescent="0.3">
      <c r="A10" s="1122"/>
      <c r="B10" s="337"/>
      <c r="C10" s="337"/>
      <c r="D10" s="337"/>
      <c r="E10" s="337"/>
      <c r="F10" s="337"/>
      <c r="G10" s="337"/>
      <c r="H10" s="1123"/>
      <c r="I10" s="337"/>
      <c r="J10" s="1123"/>
    </row>
    <row r="11" spans="1:10" ht="52.5" customHeight="1" x14ac:dyDescent="0.25">
      <c r="A11" s="2922" t="s">
        <v>1</v>
      </c>
      <c r="B11" s="2922" t="s">
        <v>384</v>
      </c>
      <c r="C11" s="2922" t="s">
        <v>385</v>
      </c>
      <c r="D11" s="2922"/>
      <c r="E11" s="2922" t="s">
        <v>386</v>
      </c>
      <c r="F11" s="2922" t="s">
        <v>707</v>
      </c>
      <c r="G11" s="2922"/>
      <c r="H11" s="2590" t="s">
        <v>387</v>
      </c>
      <c r="I11" s="2922" t="s">
        <v>4</v>
      </c>
      <c r="J11" s="2922" t="s">
        <v>388</v>
      </c>
    </row>
    <row r="12" spans="1:10" ht="253.5" customHeight="1" x14ac:dyDescent="0.25">
      <c r="A12" s="2922"/>
      <c r="B12" s="2922"/>
      <c r="C12" s="607" t="s">
        <v>389</v>
      </c>
      <c r="D12" s="607" t="s">
        <v>390</v>
      </c>
      <c r="E12" s="2922"/>
      <c r="F12" s="607" t="s">
        <v>389</v>
      </c>
      <c r="G12" s="607" t="s">
        <v>390</v>
      </c>
      <c r="H12" s="2591"/>
      <c r="I12" s="2922"/>
      <c r="J12" s="2922"/>
    </row>
    <row r="13" spans="1:10" s="36" customFormat="1" ht="36" customHeight="1" x14ac:dyDescent="0.25">
      <c r="A13" s="1125">
        <v>1</v>
      </c>
      <c r="B13" s="1125">
        <v>2</v>
      </c>
      <c r="C13" s="1125">
        <v>3</v>
      </c>
      <c r="D13" s="1125"/>
      <c r="E13" s="1125">
        <v>4</v>
      </c>
      <c r="F13" s="1125">
        <v>5</v>
      </c>
      <c r="G13" s="1125">
        <v>6</v>
      </c>
      <c r="H13" s="1125">
        <v>7</v>
      </c>
      <c r="I13" s="1125">
        <v>8</v>
      </c>
      <c r="J13" s="1125">
        <v>9</v>
      </c>
    </row>
    <row r="14" spans="1:10" s="36" customFormat="1" ht="24" customHeight="1" x14ac:dyDescent="0.25">
      <c r="A14" s="2918" t="s">
        <v>10</v>
      </c>
      <c r="B14" s="2923" t="s">
        <v>391</v>
      </c>
      <c r="C14" s="2924">
        <v>150</v>
      </c>
      <c r="D14" s="2924" t="s">
        <v>355</v>
      </c>
      <c r="E14" s="1126" t="s">
        <v>18</v>
      </c>
      <c r="F14" s="1127">
        <f>F15</f>
        <v>12077.39</v>
      </c>
      <c r="G14" s="1127">
        <f>G15</f>
        <v>7781.56</v>
      </c>
      <c r="H14" s="2925" t="s">
        <v>1495</v>
      </c>
      <c r="I14" s="609">
        <f t="shared" ref="I14:I18" si="0">G14/F14*100</f>
        <v>64.430808312060805</v>
      </c>
      <c r="J14" s="1875" t="s">
        <v>1490</v>
      </c>
    </row>
    <row r="15" spans="1:10" ht="156" customHeight="1" x14ac:dyDescent="0.25">
      <c r="A15" s="2918"/>
      <c r="B15" s="2923"/>
      <c r="C15" s="2924"/>
      <c r="D15" s="2924"/>
      <c r="E15" s="1126" t="s">
        <v>23</v>
      </c>
      <c r="F15" s="608">
        <v>12077.39</v>
      </c>
      <c r="G15" s="1092">
        <v>7781.56</v>
      </c>
      <c r="H15" s="2925"/>
      <c r="I15" s="609">
        <f t="shared" si="0"/>
        <v>64.430808312060805</v>
      </c>
      <c r="J15" s="1875"/>
    </row>
    <row r="16" spans="1:10" ht="18.75" x14ac:dyDescent="0.25">
      <c r="A16" s="2918" t="s">
        <v>14</v>
      </c>
      <c r="B16" s="2923" t="s">
        <v>719</v>
      </c>
      <c r="C16" s="2924">
        <v>290</v>
      </c>
      <c r="D16" s="2924" t="str">
        <f>D14</f>
        <v>-</v>
      </c>
      <c r="E16" s="1126" t="s">
        <v>18</v>
      </c>
      <c r="F16" s="608">
        <f>F17+F18</f>
        <v>97793.8</v>
      </c>
      <c r="G16" s="609">
        <f>G17+G18</f>
        <v>97784.57</v>
      </c>
      <c r="H16" s="2925" t="s">
        <v>1496</v>
      </c>
      <c r="I16" s="609">
        <f t="shared" si="0"/>
        <v>99.990561773854793</v>
      </c>
      <c r="J16" s="1875"/>
    </row>
    <row r="17" spans="1:11" ht="114.75" customHeight="1" x14ac:dyDescent="0.25">
      <c r="A17" s="2918"/>
      <c r="B17" s="2923"/>
      <c r="C17" s="2924"/>
      <c r="D17" s="2924"/>
      <c r="E17" s="1126" t="s">
        <v>19</v>
      </c>
      <c r="F17" s="608">
        <v>92822.44</v>
      </c>
      <c r="G17" s="608">
        <v>92818.3</v>
      </c>
      <c r="H17" s="2925"/>
      <c r="I17" s="608">
        <f t="shared" si="0"/>
        <v>99.995539871608628</v>
      </c>
      <c r="J17" s="1875"/>
    </row>
    <row r="18" spans="1:11" ht="276.75" customHeight="1" x14ac:dyDescent="0.25">
      <c r="A18" s="2918"/>
      <c r="B18" s="2923"/>
      <c r="C18" s="2924"/>
      <c r="D18" s="2924"/>
      <c r="E18" s="1126" t="s">
        <v>23</v>
      </c>
      <c r="F18" s="608">
        <v>4971.3599999999997</v>
      </c>
      <c r="G18" s="608">
        <v>4966.2700000000004</v>
      </c>
      <c r="H18" s="2925"/>
      <c r="I18" s="608">
        <f t="shared" si="0"/>
        <v>99.897613530301584</v>
      </c>
      <c r="J18" s="1875"/>
    </row>
    <row r="19" spans="1:11" ht="24" customHeight="1" x14ac:dyDescent="0.25">
      <c r="A19" s="2930" t="s">
        <v>16</v>
      </c>
      <c r="B19" s="2933" t="s">
        <v>392</v>
      </c>
      <c r="C19" s="2936">
        <v>200</v>
      </c>
      <c r="D19" s="2936" t="s">
        <v>355</v>
      </c>
      <c r="E19" s="1126" t="s">
        <v>18</v>
      </c>
      <c r="F19" s="608">
        <f>F20</f>
        <v>787.56</v>
      </c>
      <c r="G19" s="608">
        <f>G20</f>
        <v>600.29999999999995</v>
      </c>
      <c r="H19" s="2927" t="s">
        <v>1497</v>
      </c>
      <c r="I19" s="608">
        <f t="shared" ref="I19:I24" si="1">G19/F19*100</f>
        <v>76.222763979887247</v>
      </c>
      <c r="J19" s="2590" t="s">
        <v>1655</v>
      </c>
    </row>
    <row r="20" spans="1:11" ht="174.75" customHeight="1" x14ac:dyDescent="0.25">
      <c r="A20" s="2932"/>
      <c r="B20" s="2935"/>
      <c r="C20" s="2938"/>
      <c r="D20" s="2938"/>
      <c r="E20" s="1126" t="s">
        <v>23</v>
      </c>
      <c r="F20" s="608">
        <v>787.56</v>
      </c>
      <c r="G20" s="608">
        <v>600.29999999999995</v>
      </c>
      <c r="H20" s="2928"/>
      <c r="I20" s="608">
        <f t="shared" si="1"/>
        <v>76.222763979887247</v>
      </c>
      <c r="J20" s="2591"/>
    </row>
    <row r="21" spans="1:11" ht="18.75" x14ac:dyDescent="0.25">
      <c r="A21" s="2918" t="s">
        <v>143</v>
      </c>
      <c r="B21" s="2923" t="s">
        <v>769</v>
      </c>
      <c r="C21" s="2924">
        <v>1100</v>
      </c>
      <c r="D21" s="2924" t="s">
        <v>355</v>
      </c>
      <c r="E21" s="1126" t="s">
        <v>18</v>
      </c>
      <c r="F21" s="608">
        <f>F22</f>
        <v>600</v>
      </c>
      <c r="G21" s="608">
        <f>G22</f>
        <v>600</v>
      </c>
      <c r="H21" s="2925" t="s">
        <v>1498</v>
      </c>
      <c r="I21" s="608">
        <f t="shared" si="1"/>
        <v>100</v>
      </c>
      <c r="J21" s="2926"/>
    </row>
    <row r="22" spans="1:11" ht="102" customHeight="1" x14ac:dyDescent="0.25">
      <c r="A22" s="2918"/>
      <c r="B22" s="2923"/>
      <c r="C22" s="2924"/>
      <c r="D22" s="2924"/>
      <c r="E22" s="1126" t="s">
        <v>23</v>
      </c>
      <c r="F22" s="608">
        <v>600</v>
      </c>
      <c r="G22" s="608">
        <v>600</v>
      </c>
      <c r="H22" s="2925"/>
      <c r="I22" s="608">
        <f t="shared" si="1"/>
        <v>100</v>
      </c>
      <c r="J22" s="2926"/>
    </row>
    <row r="23" spans="1:11" ht="31.5" customHeight="1" x14ac:dyDescent="0.25">
      <c r="A23" s="2930" t="s">
        <v>156</v>
      </c>
      <c r="B23" s="2933" t="s">
        <v>768</v>
      </c>
      <c r="C23" s="2936">
        <v>1100</v>
      </c>
      <c r="D23" s="2936" t="s">
        <v>355</v>
      </c>
      <c r="E23" s="1126" t="s">
        <v>18</v>
      </c>
      <c r="F23" s="608">
        <f>F24</f>
        <v>159497</v>
      </c>
      <c r="G23" s="608">
        <f>G24</f>
        <v>129197.1</v>
      </c>
      <c r="H23" s="2927" t="s">
        <v>1499</v>
      </c>
      <c r="I23" s="608">
        <f t="shared" si="1"/>
        <v>81.002840178812136</v>
      </c>
      <c r="J23" s="2590" t="s">
        <v>2766</v>
      </c>
    </row>
    <row r="24" spans="1:11" ht="132.75" customHeight="1" x14ac:dyDescent="0.25">
      <c r="A24" s="2931"/>
      <c r="B24" s="2934"/>
      <c r="C24" s="2937"/>
      <c r="D24" s="2937"/>
      <c r="E24" s="1126" t="s">
        <v>23</v>
      </c>
      <c r="F24" s="608">
        <v>159497</v>
      </c>
      <c r="G24" s="608">
        <v>129197.1</v>
      </c>
      <c r="H24" s="2928"/>
      <c r="I24" s="608">
        <f t="shared" si="1"/>
        <v>81.002840178812136</v>
      </c>
      <c r="J24" s="2591"/>
    </row>
    <row r="25" spans="1:11" ht="77.25" customHeight="1" x14ac:dyDescent="0.25">
      <c r="A25" s="1726" t="s">
        <v>162</v>
      </c>
      <c r="B25" s="1129" t="s">
        <v>1179</v>
      </c>
      <c r="C25" s="1724">
        <v>225</v>
      </c>
      <c r="D25" s="1724" t="s">
        <v>355</v>
      </c>
      <c r="E25" s="1126" t="s">
        <v>24</v>
      </c>
      <c r="F25" s="608">
        <v>26000</v>
      </c>
      <c r="G25" s="608">
        <v>26000</v>
      </c>
      <c r="H25" s="1725" t="s">
        <v>1500</v>
      </c>
      <c r="I25" s="609">
        <f t="shared" ref="I25:I32" si="2">G25/F25*100</f>
        <v>100</v>
      </c>
      <c r="J25" s="1725"/>
    </row>
    <row r="26" spans="1:11" ht="75" x14ac:dyDescent="0.25">
      <c r="A26" s="1128" t="s">
        <v>171</v>
      </c>
      <c r="B26" s="1129" t="s">
        <v>1180</v>
      </c>
      <c r="C26" s="1130">
        <v>200</v>
      </c>
      <c r="D26" s="1130" t="s">
        <v>355</v>
      </c>
      <c r="E26" s="1126" t="s">
        <v>24</v>
      </c>
      <c r="F26" s="608">
        <v>100000</v>
      </c>
      <c r="G26" s="608">
        <v>100000</v>
      </c>
      <c r="H26" s="1131" t="s">
        <v>1500</v>
      </c>
      <c r="I26" s="609">
        <f t="shared" si="2"/>
        <v>100</v>
      </c>
      <c r="J26" s="1131"/>
    </row>
    <row r="27" spans="1:11" ht="81" customHeight="1" x14ac:dyDescent="0.25">
      <c r="A27" s="1128" t="s">
        <v>179</v>
      </c>
      <c r="B27" s="1129" t="s">
        <v>1181</v>
      </c>
      <c r="C27" s="1130">
        <v>51</v>
      </c>
      <c r="D27" s="1130" t="s">
        <v>355</v>
      </c>
      <c r="E27" s="1126" t="s">
        <v>24</v>
      </c>
      <c r="F27" s="608">
        <v>51000</v>
      </c>
      <c r="G27" s="608">
        <v>51000</v>
      </c>
      <c r="H27" s="1131" t="s">
        <v>1501</v>
      </c>
      <c r="I27" s="609">
        <f t="shared" si="2"/>
        <v>100</v>
      </c>
      <c r="J27" s="1131"/>
    </row>
    <row r="28" spans="1:11" ht="93.75" x14ac:dyDescent="0.25">
      <c r="A28" s="1128" t="s">
        <v>193</v>
      </c>
      <c r="B28" s="1129" t="s">
        <v>1182</v>
      </c>
      <c r="C28" s="1130">
        <v>120</v>
      </c>
      <c r="D28" s="1130" t="s">
        <v>355</v>
      </c>
      <c r="E28" s="1126" t="s">
        <v>24</v>
      </c>
      <c r="F28" s="608">
        <v>40000</v>
      </c>
      <c r="G28" s="608">
        <v>0</v>
      </c>
      <c r="H28" s="1131" t="s">
        <v>1858</v>
      </c>
      <c r="I28" s="609">
        <f t="shared" si="2"/>
        <v>0</v>
      </c>
      <c r="J28" s="1131" t="s">
        <v>1859</v>
      </c>
    </row>
    <row r="29" spans="1:11" ht="93.75" x14ac:dyDescent="0.25">
      <c r="A29" s="1128" t="s">
        <v>206</v>
      </c>
      <c r="B29" s="1129" t="s">
        <v>1186</v>
      </c>
      <c r="C29" s="1130">
        <v>600</v>
      </c>
      <c r="D29" s="1130" t="s">
        <v>355</v>
      </c>
      <c r="E29" s="1126" t="s">
        <v>24</v>
      </c>
      <c r="F29" s="608">
        <v>210000</v>
      </c>
      <c r="G29" s="608">
        <v>210000</v>
      </c>
      <c r="H29" s="1131" t="s">
        <v>1187</v>
      </c>
      <c r="I29" s="609">
        <f t="shared" si="2"/>
        <v>100</v>
      </c>
      <c r="J29" s="1131"/>
      <c r="K29" s="238"/>
    </row>
    <row r="30" spans="1:11" ht="181.5" customHeight="1" x14ac:dyDescent="0.25">
      <c r="A30" s="1128" t="s">
        <v>215</v>
      </c>
      <c r="B30" s="1129" t="s">
        <v>1184</v>
      </c>
      <c r="C30" s="1130">
        <v>1200</v>
      </c>
      <c r="D30" s="1130" t="s">
        <v>355</v>
      </c>
      <c r="E30" s="1126" t="s">
        <v>24</v>
      </c>
      <c r="F30" s="608">
        <v>780000</v>
      </c>
      <c r="G30" s="608">
        <v>380000</v>
      </c>
      <c r="H30" s="1131" t="s">
        <v>1653</v>
      </c>
      <c r="I30" s="609">
        <f t="shared" si="2"/>
        <v>48.717948717948715</v>
      </c>
      <c r="J30" s="1131" t="s">
        <v>2643</v>
      </c>
    </row>
    <row r="31" spans="1:11" ht="93.75" x14ac:dyDescent="0.25">
      <c r="A31" s="1128" t="s">
        <v>224</v>
      </c>
      <c r="B31" s="1129" t="s">
        <v>1183</v>
      </c>
      <c r="C31" s="1130">
        <v>1735</v>
      </c>
      <c r="D31" s="1130" t="s">
        <v>355</v>
      </c>
      <c r="E31" s="1126" t="s">
        <v>24</v>
      </c>
      <c r="F31" s="608">
        <v>580000</v>
      </c>
      <c r="G31" s="608">
        <v>0</v>
      </c>
      <c r="H31" s="1131" t="s">
        <v>721</v>
      </c>
      <c r="I31" s="609">
        <f t="shared" si="2"/>
        <v>0</v>
      </c>
      <c r="J31" s="1131" t="s">
        <v>1654</v>
      </c>
    </row>
    <row r="32" spans="1:11" ht="129.75" customHeight="1" x14ac:dyDescent="0.25">
      <c r="A32" s="1128" t="s">
        <v>233</v>
      </c>
      <c r="B32" s="1129" t="s">
        <v>1185</v>
      </c>
      <c r="C32" s="1130">
        <v>1100</v>
      </c>
      <c r="D32" s="1130" t="s">
        <v>355</v>
      </c>
      <c r="E32" s="1126" t="s">
        <v>24</v>
      </c>
      <c r="F32" s="608">
        <v>330000</v>
      </c>
      <c r="G32" s="608">
        <v>26800</v>
      </c>
      <c r="H32" s="1131" t="s">
        <v>1502</v>
      </c>
      <c r="I32" s="609">
        <f t="shared" si="2"/>
        <v>8.1212121212121211</v>
      </c>
      <c r="J32" s="1131" t="s">
        <v>1654</v>
      </c>
    </row>
    <row r="33" spans="1:10" ht="111.75" customHeight="1" x14ac:dyDescent="0.25">
      <c r="A33" s="1128" t="s">
        <v>242</v>
      </c>
      <c r="B33" s="1132" t="s">
        <v>720</v>
      </c>
      <c r="C33" s="1130" t="s">
        <v>355</v>
      </c>
      <c r="D33" s="1130" t="s">
        <v>355</v>
      </c>
      <c r="E33" s="1133" t="s">
        <v>23</v>
      </c>
      <c r="F33" s="608">
        <v>42449.8</v>
      </c>
      <c r="G33" s="608">
        <v>42433.9</v>
      </c>
      <c r="H33" s="1131" t="s">
        <v>2764</v>
      </c>
      <c r="I33" s="609">
        <f>G33/F33*100</f>
        <v>99.96254399314013</v>
      </c>
      <c r="J33" s="1131"/>
    </row>
    <row r="34" spans="1:10" ht="244.5" customHeight="1" x14ac:dyDescent="0.25">
      <c r="A34" s="1128" t="s">
        <v>248</v>
      </c>
      <c r="B34" s="1132" t="s">
        <v>672</v>
      </c>
      <c r="C34" s="1130"/>
      <c r="D34" s="1130"/>
      <c r="E34" s="1121" t="s">
        <v>23</v>
      </c>
      <c r="F34" s="608">
        <v>29641.78</v>
      </c>
      <c r="G34" s="608">
        <v>29641.78</v>
      </c>
      <c r="H34" s="1131" t="s">
        <v>2767</v>
      </c>
      <c r="I34" s="609">
        <f>G34/F34*100</f>
        <v>100</v>
      </c>
      <c r="J34" s="1131"/>
    </row>
    <row r="35" spans="1:10" ht="33.75" customHeight="1" x14ac:dyDescent="0.25">
      <c r="A35" s="2930" t="s">
        <v>254</v>
      </c>
      <c r="B35" s="2933" t="s">
        <v>672</v>
      </c>
      <c r="C35" s="2936" t="s">
        <v>355</v>
      </c>
      <c r="D35" s="2936" t="s">
        <v>355</v>
      </c>
      <c r="E35" s="1118" t="s">
        <v>18</v>
      </c>
      <c r="F35" s="608">
        <f>F36+F37</f>
        <v>79292.959999999992</v>
      </c>
      <c r="G35" s="608">
        <f>G36+G37</f>
        <v>79284</v>
      </c>
      <c r="H35" s="2927" t="s">
        <v>1652</v>
      </c>
      <c r="I35" s="609">
        <f>G35/F35*100</f>
        <v>99.988700131764546</v>
      </c>
      <c r="J35" s="2927"/>
    </row>
    <row r="36" spans="1:10" ht="75" x14ac:dyDescent="0.25">
      <c r="A36" s="2931"/>
      <c r="B36" s="2934"/>
      <c r="C36" s="2937"/>
      <c r="D36" s="2937"/>
      <c r="E36" s="1121" t="s">
        <v>19</v>
      </c>
      <c r="F36" s="608">
        <v>52016.18</v>
      </c>
      <c r="G36" s="608">
        <v>52010.3</v>
      </c>
      <c r="H36" s="2929"/>
      <c r="I36" s="609">
        <f>G36/F36*100</f>
        <v>99.988695825029822</v>
      </c>
      <c r="J36" s="2929"/>
    </row>
    <row r="37" spans="1:10" ht="162" customHeight="1" x14ac:dyDescent="0.25">
      <c r="A37" s="2932"/>
      <c r="B37" s="2935"/>
      <c r="C37" s="2938"/>
      <c r="D37" s="2938"/>
      <c r="E37" s="1121" t="s">
        <v>23</v>
      </c>
      <c r="F37" s="677">
        <v>27276.78</v>
      </c>
      <c r="G37" s="1134">
        <v>27273.7</v>
      </c>
      <c r="H37" s="2928"/>
      <c r="I37" s="609">
        <f>G37/F37*100</f>
        <v>99.988708344606664</v>
      </c>
      <c r="J37" s="2928"/>
    </row>
    <row r="39" spans="1:10" x14ac:dyDescent="0.25">
      <c r="F39" s="239"/>
      <c r="G39" s="239"/>
    </row>
    <row r="40" spans="1:10" x14ac:dyDescent="0.25">
      <c r="F40" s="240"/>
      <c r="G40" s="239"/>
    </row>
    <row r="41" spans="1:10" x14ac:dyDescent="0.25">
      <c r="F41" s="239"/>
      <c r="G41" s="239"/>
    </row>
    <row r="42" spans="1:10" x14ac:dyDescent="0.25">
      <c r="F42" s="240"/>
      <c r="G42" s="239"/>
    </row>
    <row r="44" spans="1:10" x14ac:dyDescent="0.25">
      <c r="F44" s="240"/>
      <c r="H44" s="241"/>
    </row>
    <row r="47" spans="1:10" x14ac:dyDescent="0.25">
      <c r="F47" s="239"/>
      <c r="G47" s="239"/>
    </row>
    <row r="53" spans="6:7" x14ac:dyDescent="0.25">
      <c r="F53" s="240"/>
      <c r="G53" s="240"/>
    </row>
  </sheetData>
  <mergeCells count="50">
    <mergeCell ref="A23:A24"/>
    <mergeCell ref="B23:B24"/>
    <mergeCell ref="C23:C24"/>
    <mergeCell ref="D23:D24"/>
    <mergeCell ref="A21:A22"/>
    <mergeCell ref="B21:B22"/>
    <mergeCell ref="C21:C22"/>
    <mergeCell ref="D21:D22"/>
    <mergeCell ref="A19:A20"/>
    <mergeCell ref="B19:B20"/>
    <mergeCell ref="C19:C20"/>
    <mergeCell ref="D19:D20"/>
    <mergeCell ref="H19:H20"/>
    <mergeCell ref="J35:J37"/>
    <mergeCell ref="A35:A37"/>
    <mergeCell ref="B35:B37"/>
    <mergeCell ref="C35:C37"/>
    <mergeCell ref="D35:D37"/>
    <mergeCell ref="H35:H37"/>
    <mergeCell ref="J19:J20"/>
    <mergeCell ref="H21:H22"/>
    <mergeCell ref="J21:J22"/>
    <mergeCell ref="H23:H24"/>
    <mergeCell ref="J23:J24"/>
    <mergeCell ref="B16:B18"/>
    <mergeCell ref="C16:C18"/>
    <mergeCell ref="D16:D18"/>
    <mergeCell ref="H16:H18"/>
    <mergeCell ref="J16:J18"/>
    <mergeCell ref="B11:B12"/>
    <mergeCell ref="C11:D11"/>
    <mergeCell ref="E11:E12"/>
    <mergeCell ref="F11:G11"/>
    <mergeCell ref="H11:H12"/>
    <mergeCell ref="A16:A18"/>
    <mergeCell ref="A7:J7"/>
    <mergeCell ref="H2:J2"/>
    <mergeCell ref="H3:J3"/>
    <mergeCell ref="A4:J4"/>
    <mergeCell ref="A5:J5"/>
    <mergeCell ref="A6:J6"/>
    <mergeCell ref="I11:I12"/>
    <mergeCell ref="J11:J12"/>
    <mergeCell ref="A14:A15"/>
    <mergeCell ref="B14:B15"/>
    <mergeCell ref="C14:C15"/>
    <mergeCell ref="D14:D15"/>
    <mergeCell ref="H14:H15"/>
    <mergeCell ref="J14:J15"/>
    <mergeCell ref="A11:A12"/>
  </mergeCells>
  <pageMargins left="0.78740157480314965" right="0.39370078740157483" top="0.78740157480314965" bottom="0.78740157480314965" header="0.31496062992125984" footer="0.39370078740157483"/>
  <pageSetup paperSize="9" scale="62" firstPageNumber="287" orientation="landscape" useFirstPageNumber="1" r:id="rId1"/>
  <headerFooter>
    <oddFooter>&amp;R&amp;"Times New Roman,обычный"&amp;14&amp;P</oddFooter>
  </headerFooter>
  <rowBreaks count="3" manualBreakCount="3">
    <brk id="15" max="16383" man="1"/>
    <brk id="22" max="16383" man="1"/>
    <brk id="34" max="16383" man="1"/>
  </rowBreaks>
  <colBreaks count="1" manualBreakCount="1">
    <brk id="10"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5"/>
    <pageSetUpPr fitToPage="1"/>
  </sheetPr>
  <dimension ref="A1:G16"/>
  <sheetViews>
    <sheetView zoomScale="70" zoomScaleNormal="70" workbookViewId="0">
      <selection activeCell="K25" sqref="K25"/>
    </sheetView>
  </sheetViews>
  <sheetFormatPr defaultRowHeight="18" x14ac:dyDescent="0.25"/>
  <cols>
    <col min="1" max="1" width="5.7109375" style="217" customWidth="1"/>
    <col min="2" max="2" width="77.28515625" style="217" customWidth="1"/>
    <col min="3" max="3" width="11.7109375" style="217" customWidth="1"/>
    <col min="4" max="6" width="15.7109375" style="217" customWidth="1"/>
    <col min="7" max="7" width="70.28515625" style="217" customWidth="1"/>
    <col min="8" max="8" width="14.85546875" style="217" bestFit="1" customWidth="1"/>
    <col min="9" max="251" width="9.140625" style="217"/>
    <col min="252" max="252" width="5.7109375" style="217" customWidth="1"/>
    <col min="253" max="253" width="37.7109375" style="217" customWidth="1"/>
    <col min="254" max="254" width="15.7109375" style="217" customWidth="1"/>
    <col min="255" max="255" width="11.7109375" style="217" customWidth="1"/>
    <col min="256" max="258" width="15.7109375" style="217" customWidth="1"/>
    <col min="259" max="259" width="30.7109375" style="217" customWidth="1"/>
    <col min="260" max="260" width="13.7109375" style="217" customWidth="1"/>
    <col min="261" max="261" width="21.7109375" style="217" customWidth="1"/>
    <col min="262" max="263" width="15.7109375" style="217" customWidth="1"/>
    <col min="264" max="264" width="14.85546875" style="217" bestFit="1" customWidth="1"/>
    <col min="265" max="507" width="9.140625" style="217"/>
    <col min="508" max="508" width="5.7109375" style="217" customWidth="1"/>
    <col min="509" max="509" width="37.7109375" style="217" customWidth="1"/>
    <col min="510" max="510" width="15.7109375" style="217" customWidth="1"/>
    <col min="511" max="511" width="11.7109375" style="217" customWidth="1"/>
    <col min="512" max="514" width="15.7109375" style="217" customWidth="1"/>
    <col min="515" max="515" width="30.7109375" style="217" customWidth="1"/>
    <col min="516" max="516" width="13.7109375" style="217" customWidth="1"/>
    <col min="517" max="517" width="21.7109375" style="217" customWidth="1"/>
    <col min="518" max="519" width="15.7109375" style="217" customWidth="1"/>
    <col min="520" max="520" width="14.85546875" style="217" bestFit="1" customWidth="1"/>
    <col min="521" max="763" width="9.140625" style="217"/>
    <col min="764" max="764" width="5.7109375" style="217" customWidth="1"/>
    <col min="765" max="765" width="37.7109375" style="217" customWidth="1"/>
    <col min="766" max="766" width="15.7109375" style="217" customWidth="1"/>
    <col min="767" max="767" width="11.7109375" style="217" customWidth="1"/>
    <col min="768" max="770" width="15.7109375" style="217" customWidth="1"/>
    <col min="771" max="771" width="30.7109375" style="217" customWidth="1"/>
    <col min="772" max="772" width="13.7109375" style="217" customWidth="1"/>
    <col min="773" max="773" width="21.7109375" style="217" customWidth="1"/>
    <col min="774" max="775" width="15.7109375" style="217" customWidth="1"/>
    <col min="776" max="776" width="14.85546875" style="217" bestFit="1" customWidth="1"/>
    <col min="777" max="1019" width="9.140625" style="217"/>
    <col min="1020" max="1020" width="5.7109375" style="217" customWidth="1"/>
    <col min="1021" max="1021" width="37.7109375" style="217" customWidth="1"/>
    <col min="1022" max="1022" width="15.7109375" style="217" customWidth="1"/>
    <col min="1023" max="1023" width="11.7109375" style="217" customWidth="1"/>
    <col min="1024" max="1026" width="15.7109375" style="217" customWidth="1"/>
    <col min="1027" max="1027" width="30.7109375" style="217" customWidth="1"/>
    <col min="1028" max="1028" width="13.7109375" style="217" customWidth="1"/>
    <col min="1029" max="1029" width="21.7109375" style="217" customWidth="1"/>
    <col min="1030" max="1031" width="15.7109375" style="217" customWidth="1"/>
    <col min="1032" max="1032" width="14.85546875" style="217" bestFit="1" customWidth="1"/>
    <col min="1033" max="1275" width="9.140625" style="217"/>
    <col min="1276" max="1276" width="5.7109375" style="217" customWidth="1"/>
    <col min="1277" max="1277" width="37.7109375" style="217" customWidth="1"/>
    <col min="1278" max="1278" width="15.7109375" style="217" customWidth="1"/>
    <col min="1279" max="1279" width="11.7109375" style="217" customWidth="1"/>
    <col min="1280" max="1282" width="15.7109375" style="217" customWidth="1"/>
    <col min="1283" max="1283" width="30.7109375" style="217" customWidth="1"/>
    <col min="1284" max="1284" width="13.7109375" style="217" customWidth="1"/>
    <col min="1285" max="1285" width="21.7109375" style="217" customWidth="1"/>
    <col min="1286" max="1287" width="15.7109375" style="217" customWidth="1"/>
    <col min="1288" max="1288" width="14.85546875" style="217" bestFit="1" customWidth="1"/>
    <col min="1289" max="1531" width="9.140625" style="217"/>
    <col min="1532" max="1532" width="5.7109375" style="217" customWidth="1"/>
    <col min="1533" max="1533" width="37.7109375" style="217" customWidth="1"/>
    <col min="1534" max="1534" width="15.7109375" style="217" customWidth="1"/>
    <col min="1535" max="1535" width="11.7109375" style="217" customWidth="1"/>
    <col min="1536" max="1538" width="15.7109375" style="217" customWidth="1"/>
    <col min="1539" max="1539" width="30.7109375" style="217" customWidth="1"/>
    <col min="1540" max="1540" width="13.7109375" style="217" customWidth="1"/>
    <col min="1541" max="1541" width="21.7109375" style="217" customWidth="1"/>
    <col min="1542" max="1543" width="15.7109375" style="217" customWidth="1"/>
    <col min="1544" max="1544" width="14.85546875" style="217" bestFit="1" customWidth="1"/>
    <col min="1545" max="1787" width="9.140625" style="217"/>
    <col min="1788" max="1788" width="5.7109375" style="217" customWidth="1"/>
    <col min="1789" max="1789" width="37.7109375" style="217" customWidth="1"/>
    <col min="1790" max="1790" width="15.7109375" style="217" customWidth="1"/>
    <col min="1791" max="1791" width="11.7109375" style="217" customWidth="1"/>
    <col min="1792" max="1794" width="15.7109375" style="217" customWidth="1"/>
    <col min="1795" max="1795" width="30.7109375" style="217" customWidth="1"/>
    <col min="1796" max="1796" width="13.7109375" style="217" customWidth="1"/>
    <col min="1797" max="1797" width="21.7109375" style="217" customWidth="1"/>
    <col min="1798" max="1799" width="15.7109375" style="217" customWidth="1"/>
    <col min="1800" max="1800" width="14.85546875" style="217" bestFit="1" customWidth="1"/>
    <col min="1801" max="2043" width="9.140625" style="217"/>
    <col min="2044" max="2044" width="5.7109375" style="217" customWidth="1"/>
    <col min="2045" max="2045" width="37.7109375" style="217" customWidth="1"/>
    <col min="2046" max="2046" width="15.7109375" style="217" customWidth="1"/>
    <col min="2047" max="2047" width="11.7109375" style="217" customWidth="1"/>
    <col min="2048" max="2050" width="15.7109375" style="217" customWidth="1"/>
    <col min="2051" max="2051" width="30.7109375" style="217" customWidth="1"/>
    <col min="2052" max="2052" width="13.7109375" style="217" customWidth="1"/>
    <col min="2053" max="2053" width="21.7109375" style="217" customWidth="1"/>
    <col min="2054" max="2055" width="15.7109375" style="217" customWidth="1"/>
    <col min="2056" max="2056" width="14.85546875" style="217" bestFit="1" customWidth="1"/>
    <col min="2057" max="2299" width="9.140625" style="217"/>
    <col min="2300" max="2300" width="5.7109375" style="217" customWidth="1"/>
    <col min="2301" max="2301" width="37.7109375" style="217" customWidth="1"/>
    <col min="2302" max="2302" width="15.7109375" style="217" customWidth="1"/>
    <col min="2303" max="2303" width="11.7109375" style="217" customWidth="1"/>
    <col min="2304" max="2306" width="15.7109375" style="217" customWidth="1"/>
    <col min="2307" max="2307" width="30.7109375" style="217" customWidth="1"/>
    <col min="2308" max="2308" width="13.7109375" style="217" customWidth="1"/>
    <col min="2309" max="2309" width="21.7109375" style="217" customWidth="1"/>
    <col min="2310" max="2311" width="15.7109375" style="217" customWidth="1"/>
    <col min="2312" max="2312" width="14.85546875" style="217" bestFit="1" customWidth="1"/>
    <col min="2313" max="2555" width="9.140625" style="217"/>
    <col min="2556" max="2556" width="5.7109375" style="217" customWidth="1"/>
    <col min="2557" max="2557" width="37.7109375" style="217" customWidth="1"/>
    <col min="2558" max="2558" width="15.7109375" style="217" customWidth="1"/>
    <col min="2559" max="2559" width="11.7109375" style="217" customWidth="1"/>
    <col min="2560" max="2562" width="15.7109375" style="217" customWidth="1"/>
    <col min="2563" max="2563" width="30.7109375" style="217" customWidth="1"/>
    <col min="2564" max="2564" width="13.7109375" style="217" customWidth="1"/>
    <col min="2565" max="2565" width="21.7109375" style="217" customWidth="1"/>
    <col min="2566" max="2567" width="15.7109375" style="217" customWidth="1"/>
    <col min="2568" max="2568" width="14.85546875" style="217" bestFit="1" customWidth="1"/>
    <col min="2569" max="2811" width="9.140625" style="217"/>
    <col min="2812" max="2812" width="5.7109375" style="217" customWidth="1"/>
    <col min="2813" max="2813" width="37.7109375" style="217" customWidth="1"/>
    <col min="2814" max="2814" width="15.7109375" style="217" customWidth="1"/>
    <col min="2815" max="2815" width="11.7109375" style="217" customWidth="1"/>
    <col min="2816" max="2818" width="15.7109375" style="217" customWidth="1"/>
    <col min="2819" max="2819" width="30.7109375" style="217" customWidth="1"/>
    <col min="2820" max="2820" width="13.7109375" style="217" customWidth="1"/>
    <col min="2821" max="2821" width="21.7109375" style="217" customWidth="1"/>
    <col min="2822" max="2823" width="15.7109375" style="217" customWidth="1"/>
    <col min="2824" max="2824" width="14.85546875" style="217" bestFit="1" customWidth="1"/>
    <col min="2825" max="3067" width="9.140625" style="217"/>
    <col min="3068" max="3068" width="5.7109375" style="217" customWidth="1"/>
    <col min="3069" max="3069" width="37.7109375" style="217" customWidth="1"/>
    <col min="3070" max="3070" width="15.7109375" style="217" customWidth="1"/>
    <col min="3071" max="3071" width="11.7109375" style="217" customWidth="1"/>
    <col min="3072" max="3074" width="15.7109375" style="217" customWidth="1"/>
    <col min="3075" max="3075" width="30.7109375" style="217" customWidth="1"/>
    <col min="3076" max="3076" width="13.7109375" style="217" customWidth="1"/>
    <col min="3077" max="3077" width="21.7109375" style="217" customWidth="1"/>
    <col min="3078" max="3079" width="15.7109375" style="217" customWidth="1"/>
    <col min="3080" max="3080" width="14.85546875" style="217" bestFit="1" customWidth="1"/>
    <col min="3081" max="3323" width="9.140625" style="217"/>
    <col min="3324" max="3324" width="5.7109375" style="217" customWidth="1"/>
    <col min="3325" max="3325" width="37.7109375" style="217" customWidth="1"/>
    <col min="3326" max="3326" width="15.7109375" style="217" customWidth="1"/>
    <col min="3327" max="3327" width="11.7109375" style="217" customWidth="1"/>
    <col min="3328" max="3330" width="15.7109375" style="217" customWidth="1"/>
    <col min="3331" max="3331" width="30.7109375" style="217" customWidth="1"/>
    <col min="3332" max="3332" width="13.7109375" style="217" customWidth="1"/>
    <col min="3333" max="3333" width="21.7109375" style="217" customWidth="1"/>
    <col min="3334" max="3335" width="15.7109375" style="217" customWidth="1"/>
    <col min="3336" max="3336" width="14.85546875" style="217" bestFit="1" customWidth="1"/>
    <col min="3337" max="3579" width="9.140625" style="217"/>
    <col min="3580" max="3580" width="5.7109375" style="217" customWidth="1"/>
    <col min="3581" max="3581" width="37.7109375" style="217" customWidth="1"/>
    <col min="3582" max="3582" width="15.7109375" style="217" customWidth="1"/>
    <col min="3583" max="3583" width="11.7109375" style="217" customWidth="1"/>
    <col min="3584" max="3586" width="15.7109375" style="217" customWidth="1"/>
    <col min="3587" max="3587" width="30.7109375" style="217" customWidth="1"/>
    <col min="3588" max="3588" width="13.7109375" style="217" customWidth="1"/>
    <col min="3589" max="3589" width="21.7109375" style="217" customWidth="1"/>
    <col min="3590" max="3591" width="15.7109375" style="217" customWidth="1"/>
    <col min="3592" max="3592" width="14.85546875" style="217" bestFit="1" customWidth="1"/>
    <col min="3593" max="3835" width="9.140625" style="217"/>
    <col min="3836" max="3836" width="5.7109375" style="217" customWidth="1"/>
    <col min="3837" max="3837" width="37.7109375" style="217" customWidth="1"/>
    <col min="3838" max="3838" width="15.7109375" style="217" customWidth="1"/>
    <col min="3839" max="3839" width="11.7109375" style="217" customWidth="1"/>
    <col min="3840" max="3842" width="15.7109375" style="217" customWidth="1"/>
    <col min="3843" max="3843" width="30.7109375" style="217" customWidth="1"/>
    <col min="3844" max="3844" width="13.7109375" style="217" customWidth="1"/>
    <col min="3845" max="3845" width="21.7109375" style="217" customWidth="1"/>
    <col min="3846" max="3847" width="15.7109375" style="217" customWidth="1"/>
    <col min="3848" max="3848" width="14.85546875" style="217" bestFit="1" customWidth="1"/>
    <col min="3849" max="4091" width="9.140625" style="217"/>
    <col min="4092" max="4092" width="5.7109375" style="217" customWidth="1"/>
    <col min="4093" max="4093" width="37.7109375" style="217" customWidth="1"/>
    <col min="4094" max="4094" width="15.7109375" style="217" customWidth="1"/>
    <col min="4095" max="4095" width="11.7109375" style="217" customWidth="1"/>
    <col min="4096" max="4098" width="15.7109375" style="217" customWidth="1"/>
    <col min="4099" max="4099" width="30.7109375" style="217" customWidth="1"/>
    <col min="4100" max="4100" width="13.7109375" style="217" customWidth="1"/>
    <col min="4101" max="4101" width="21.7109375" style="217" customWidth="1"/>
    <col min="4102" max="4103" width="15.7109375" style="217" customWidth="1"/>
    <col min="4104" max="4104" width="14.85546875" style="217" bestFit="1" customWidth="1"/>
    <col min="4105" max="4347" width="9.140625" style="217"/>
    <col min="4348" max="4348" width="5.7109375" style="217" customWidth="1"/>
    <col min="4349" max="4349" width="37.7109375" style="217" customWidth="1"/>
    <col min="4350" max="4350" width="15.7109375" style="217" customWidth="1"/>
    <col min="4351" max="4351" width="11.7109375" style="217" customWidth="1"/>
    <col min="4352" max="4354" width="15.7109375" style="217" customWidth="1"/>
    <col min="4355" max="4355" width="30.7109375" style="217" customWidth="1"/>
    <col min="4356" max="4356" width="13.7109375" style="217" customWidth="1"/>
    <col min="4357" max="4357" width="21.7109375" style="217" customWidth="1"/>
    <col min="4358" max="4359" width="15.7109375" style="217" customWidth="1"/>
    <col min="4360" max="4360" width="14.85546875" style="217" bestFit="1" customWidth="1"/>
    <col min="4361" max="4603" width="9.140625" style="217"/>
    <col min="4604" max="4604" width="5.7109375" style="217" customWidth="1"/>
    <col min="4605" max="4605" width="37.7109375" style="217" customWidth="1"/>
    <col min="4606" max="4606" width="15.7109375" style="217" customWidth="1"/>
    <col min="4607" max="4607" width="11.7109375" style="217" customWidth="1"/>
    <col min="4608" max="4610" width="15.7109375" style="217" customWidth="1"/>
    <col min="4611" max="4611" width="30.7109375" style="217" customWidth="1"/>
    <col min="4612" max="4612" width="13.7109375" style="217" customWidth="1"/>
    <col min="4613" max="4613" width="21.7109375" style="217" customWidth="1"/>
    <col min="4614" max="4615" width="15.7109375" style="217" customWidth="1"/>
    <col min="4616" max="4616" width="14.85546875" style="217" bestFit="1" customWidth="1"/>
    <col min="4617" max="4859" width="9.140625" style="217"/>
    <col min="4860" max="4860" width="5.7109375" style="217" customWidth="1"/>
    <col min="4861" max="4861" width="37.7109375" style="217" customWidth="1"/>
    <col min="4862" max="4862" width="15.7109375" style="217" customWidth="1"/>
    <col min="4863" max="4863" width="11.7109375" style="217" customWidth="1"/>
    <col min="4864" max="4866" width="15.7109375" style="217" customWidth="1"/>
    <col min="4867" max="4867" width="30.7109375" style="217" customWidth="1"/>
    <col min="4868" max="4868" width="13.7109375" style="217" customWidth="1"/>
    <col min="4869" max="4869" width="21.7109375" style="217" customWidth="1"/>
    <col min="4870" max="4871" width="15.7109375" style="217" customWidth="1"/>
    <col min="4872" max="4872" width="14.85546875" style="217" bestFit="1" customWidth="1"/>
    <col min="4873" max="5115" width="9.140625" style="217"/>
    <col min="5116" max="5116" width="5.7109375" style="217" customWidth="1"/>
    <col min="5117" max="5117" width="37.7109375" style="217" customWidth="1"/>
    <col min="5118" max="5118" width="15.7109375" style="217" customWidth="1"/>
    <col min="5119" max="5119" width="11.7109375" style="217" customWidth="1"/>
    <col min="5120" max="5122" width="15.7109375" style="217" customWidth="1"/>
    <col min="5123" max="5123" width="30.7109375" style="217" customWidth="1"/>
    <col min="5124" max="5124" width="13.7109375" style="217" customWidth="1"/>
    <col min="5125" max="5125" width="21.7109375" style="217" customWidth="1"/>
    <col min="5126" max="5127" width="15.7109375" style="217" customWidth="1"/>
    <col min="5128" max="5128" width="14.85546875" style="217" bestFit="1" customWidth="1"/>
    <col min="5129" max="5371" width="9.140625" style="217"/>
    <col min="5372" max="5372" width="5.7109375" style="217" customWidth="1"/>
    <col min="5373" max="5373" width="37.7109375" style="217" customWidth="1"/>
    <col min="5374" max="5374" width="15.7109375" style="217" customWidth="1"/>
    <col min="5375" max="5375" width="11.7109375" style="217" customWidth="1"/>
    <col min="5376" max="5378" width="15.7109375" style="217" customWidth="1"/>
    <col min="5379" max="5379" width="30.7109375" style="217" customWidth="1"/>
    <col min="5380" max="5380" width="13.7109375" style="217" customWidth="1"/>
    <col min="5381" max="5381" width="21.7109375" style="217" customWidth="1"/>
    <col min="5382" max="5383" width="15.7109375" style="217" customWidth="1"/>
    <col min="5384" max="5384" width="14.85546875" style="217" bestFit="1" customWidth="1"/>
    <col min="5385" max="5627" width="9.140625" style="217"/>
    <col min="5628" max="5628" width="5.7109375" style="217" customWidth="1"/>
    <col min="5629" max="5629" width="37.7109375" style="217" customWidth="1"/>
    <col min="5630" max="5630" width="15.7109375" style="217" customWidth="1"/>
    <col min="5631" max="5631" width="11.7109375" style="217" customWidth="1"/>
    <col min="5632" max="5634" width="15.7109375" style="217" customWidth="1"/>
    <col min="5635" max="5635" width="30.7109375" style="217" customWidth="1"/>
    <col min="5636" max="5636" width="13.7109375" style="217" customWidth="1"/>
    <col min="5637" max="5637" width="21.7109375" style="217" customWidth="1"/>
    <col min="5638" max="5639" width="15.7109375" style="217" customWidth="1"/>
    <col min="5640" max="5640" width="14.85546875" style="217" bestFit="1" customWidth="1"/>
    <col min="5641" max="5883" width="9.140625" style="217"/>
    <col min="5884" max="5884" width="5.7109375" style="217" customWidth="1"/>
    <col min="5885" max="5885" width="37.7109375" style="217" customWidth="1"/>
    <col min="5886" max="5886" width="15.7109375" style="217" customWidth="1"/>
    <col min="5887" max="5887" width="11.7109375" style="217" customWidth="1"/>
    <col min="5888" max="5890" width="15.7109375" style="217" customWidth="1"/>
    <col min="5891" max="5891" width="30.7109375" style="217" customWidth="1"/>
    <col min="5892" max="5892" width="13.7109375" style="217" customWidth="1"/>
    <col min="5893" max="5893" width="21.7109375" style="217" customWidth="1"/>
    <col min="5894" max="5895" width="15.7109375" style="217" customWidth="1"/>
    <col min="5896" max="5896" width="14.85546875" style="217" bestFit="1" customWidth="1"/>
    <col min="5897" max="6139" width="9.140625" style="217"/>
    <col min="6140" max="6140" width="5.7109375" style="217" customWidth="1"/>
    <col min="6141" max="6141" width="37.7109375" style="217" customWidth="1"/>
    <col min="6142" max="6142" width="15.7109375" style="217" customWidth="1"/>
    <col min="6143" max="6143" width="11.7109375" style="217" customWidth="1"/>
    <col min="6144" max="6146" width="15.7109375" style="217" customWidth="1"/>
    <col min="6147" max="6147" width="30.7109375" style="217" customWidth="1"/>
    <col min="6148" max="6148" width="13.7109375" style="217" customWidth="1"/>
    <col min="6149" max="6149" width="21.7109375" style="217" customWidth="1"/>
    <col min="6150" max="6151" width="15.7109375" style="217" customWidth="1"/>
    <col min="6152" max="6152" width="14.85546875" style="217" bestFit="1" customWidth="1"/>
    <col min="6153" max="6395" width="9.140625" style="217"/>
    <col min="6396" max="6396" width="5.7109375" style="217" customWidth="1"/>
    <col min="6397" max="6397" width="37.7109375" style="217" customWidth="1"/>
    <col min="6398" max="6398" width="15.7109375" style="217" customWidth="1"/>
    <col min="6399" max="6399" width="11.7109375" style="217" customWidth="1"/>
    <col min="6400" max="6402" width="15.7109375" style="217" customWidth="1"/>
    <col min="6403" max="6403" width="30.7109375" style="217" customWidth="1"/>
    <col min="6404" max="6404" width="13.7109375" style="217" customWidth="1"/>
    <col min="6405" max="6405" width="21.7109375" style="217" customWidth="1"/>
    <col min="6406" max="6407" width="15.7109375" style="217" customWidth="1"/>
    <col min="6408" max="6408" width="14.85546875" style="217" bestFit="1" customWidth="1"/>
    <col min="6409" max="6651" width="9.140625" style="217"/>
    <col min="6652" max="6652" width="5.7109375" style="217" customWidth="1"/>
    <col min="6653" max="6653" width="37.7109375" style="217" customWidth="1"/>
    <col min="6654" max="6654" width="15.7109375" style="217" customWidth="1"/>
    <col min="6655" max="6655" width="11.7109375" style="217" customWidth="1"/>
    <col min="6656" max="6658" width="15.7109375" style="217" customWidth="1"/>
    <col min="6659" max="6659" width="30.7109375" style="217" customWidth="1"/>
    <col min="6660" max="6660" width="13.7109375" style="217" customWidth="1"/>
    <col min="6661" max="6661" width="21.7109375" style="217" customWidth="1"/>
    <col min="6662" max="6663" width="15.7109375" style="217" customWidth="1"/>
    <col min="6664" max="6664" width="14.85546875" style="217" bestFit="1" customWidth="1"/>
    <col min="6665" max="6907" width="9.140625" style="217"/>
    <col min="6908" max="6908" width="5.7109375" style="217" customWidth="1"/>
    <col min="6909" max="6909" width="37.7109375" style="217" customWidth="1"/>
    <col min="6910" max="6910" width="15.7109375" style="217" customWidth="1"/>
    <col min="6911" max="6911" width="11.7109375" style="217" customWidth="1"/>
    <col min="6912" max="6914" width="15.7109375" style="217" customWidth="1"/>
    <col min="6915" max="6915" width="30.7109375" style="217" customWidth="1"/>
    <col min="6916" max="6916" width="13.7109375" style="217" customWidth="1"/>
    <col min="6917" max="6917" width="21.7109375" style="217" customWidth="1"/>
    <col min="6918" max="6919" width="15.7109375" style="217" customWidth="1"/>
    <col min="6920" max="6920" width="14.85546875" style="217" bestFit="1" customWidth="1"/>
    <col min="6921" max="7163" width="9.140625" style="217"/>
    <col min="7164" max="7164" width="5.7109375" style="217" customWidth="1"/>
    <col min="7165" max="7165" width="37.7109375" style="217" customWidth="1"/>
    <col min="7166" max="7166" width="15.7109375" style="217" customWidth="1"/>
    <col min="7167" max="7167" width="11.7109375" style="217" customWidth="1"/>
    <col min="7168" max="7170" width="15.7109375" style="217" customWidth="1"/>
    <col min="7171" max="7171" width="30.7109375" style="217" customWidth="1"/>
    <col min="7172" max="7172" width="13.7109375" style="217" customWidth="1"/>
    <col min="7173" max="7173" width="21.7109375" style="217" customWidth="1"/>
    <col min="7174" max="7175" width="15.7109375" style="217" customWidth="1"/>
    <col min="7176" max="7176" width="14.85546875" style="217" bestFit="1" customWidth="1"/>
    <col min="7177" max="7419" width="9.140625" style="217"/>
    <col min="7420" max="7420" width="5.7109375" style="217" customWidth="1"/>
    <col min="7421" max="7421" width="37.7109375" style="217" customWidth="1"/>
    <col min="7422" max="7422" width="15.7109375" style="217" customWidth="1"/>
    <col min="7423" max="7423" width="11.7109375" style="217" customWidth="1"/>
    <col min="7424" max="7426" width="15.7109375" style="217" customWidth="1"/>
    <col min="7427" max="7427" width="30.7109375" style="217" customWidth="1"/>
    <col min="7428" max="7428" width="13.7109375" style="217" customWidth="1"/>
    <col min="7429" max="7429" width="21.7109375" style="217" customWidth="1"/>
    <col min="7430" max="7431" width="15.7109375" style="217" customWidth="1"/>
    <col min="7432" max="7432" width="14.85546875" style="217" bestFit="1" customWidth="1"/>
    <col min="7433" max="7675" width="9.140625" style="217"/>
    <col min="7676" max="7676" width="5.7109375" style="217" customWidth="1"/>
    <col min="7677" max="7677" width="37.7109375" style="217" customWidth="1"/>
    <col min="7678" max="7678" width="15.7109375" style="217" customWidth="1"/>
    <col min="7679" max="7679" width="11.7109375" style="217" customWidth="1"/>
    <col min="7680" max="7682" width="15.7109375" style="217" customWidth="1"/>
    <col min="7683" max="7683" width="30.7109375" style="217" customWidth="1"/>
    <col min="7684" max="7684" width="13.7109375" style="217" customWidth="1"/>
    <col min="7685" max="7685" width="21.7109375" style="217" customWidth="1"/>
    <col min="7686" max="7687" width="15.7109375" style="217" customWidth="1"/>
    <col min="7688" max="7688" width="14.85546875" style="217" bestFit="1" customWidth="1"/>
    <col min="7689" max="7931" width="9.140625" style="217"/>
    <col min="7932" max="7932" width="5.7109375" style="217" customWidth="1"/>
    <col min="7933" max="7933" width="37.7109375" style="217" customWidth="1"/>
    <col min="7934" max="7934" width="15.7109375" style="217" customWidth="1"/>
    <col min="7935" max="7935" width="11.7109375" style="217" customWidth="1"/>
    <col min="7936" max="7938" width="15.7109375" style="217" customWidth="1"/>
    <col min="7939" max="7939" width="30.7109375" style="217" customWidth="1"/>
    <col min="7940" max="7940" width="13.7109375" style="217" customWidth="1"/>
    <col min="7941" max="7941" width="21.7109375" style="217" customWidth="1"/>
    <col min="7942" max="7943" width="15.7109375" style="217" customWidth="1"/>
    <col min="7944" max="7944" width="14.85546875" style="217" bestFit="1" customWidth="1"/>
    <col min="7945" max="8187" width="9.140625" style="217"/>
    <col min="8188" max="8188" width="5.7109375" style="217" customWidth="1"/>
    <col min="8189" max="8189" width="37.7109375" style="217" customWidth="1"/>
    <col min="8190" max="8190" width="15.7109375" style="217" customWidth="1"/>
    <col min="8191" max="8191" width="11.7109375" style="217" customWidth="1"/>
    <col min="8192" max="8194" width="15.7109375" style="217" customWidth="1"/>
    <col min="8195" max="8195" width="30.7109375" style="217" customWidth="1"/>
    <col min="8196" max="8196" width="13.7109375" style="217" customWidth="1"/>
    <col min="8197" max="8197" width="21.7109375" style="217" customWidth="1"/>
    <col min="8198" max="8199" width="15.7109375" style="217" customWidth="1"/>
    <col min="8200" max="8200" width="14.85546875" style="217" bestFit="1" customWidth="1"/>
    <col min="8201" max="8443" width="9.140625" style="217"/>
    <col min="8444" max="8444" width="5.7109375" style="217" customWidth="1"/>
    <col min="8445" max="8445" width="37.7109375" style="217" customWidth="1"/>
    <col min="8446" max="8446" width="15.7109375" style="217" customWidth="1"/>
    <col min="8447" max="8447" width="11.7109375" style="217" customWidth="1"/>
    <col min="8448" max="8450" width="15.7109375" style="217" customWidth="1"/>
    <col min="8451" max="8451" width="30.7109375" style="217" customWidth="1"/>
    <col min="8452" max="8452" width="13.7109375" style="217" customWidth="1"/>
    <col min="8453" max="8453" width="21.7109375" style="217" customWidth="1"/>
    <col min="8454" max="8455" width="15.7109375" style="217" customWidth="1"/>
    <col min="8456" max="8456" width="14.85546875" style="217" bestFit="1" customWidth="1"/>
    <col min="8457" max="8699" width="9.140625" style="217"/>
    <col min="8700" max="8700" width="5.7109375" style="217" customWidth="1"/>
    <col min="8701" max="8701" width="37.7109375" style="217" customWidth="1"/>
    <col min="8702" max="8702" width="15.7109375" style="217" customWidth="1"/>
    <col min="8703" max="8703" width="11.7109375" style="217" customWidth="1"/>
    <col min="8704" max="8706" width="15.7109375" style="217" customWidth="1"/>
    <col min="8707" max="8707" width="30.7109375" style="217" customWidth="1"/>
    <col min="8708" max="8708" width="13.7109375" style="217" customWidth="1"/>
    <col min="8709" max="8709" width="21.7109375" style="217" customWidth="1"/>
    <col min="8710" max="8711" width="15.7109375" style="217" customWidth="1"/>
    <col min="8712" max="8712" width="14.85546875" style="217" bestFit="1" customWidth="1"/>
    <col min="8713" max="8955" width="9.140625" style="217"/>
    <col min="8956" max="8956" width="5.7109375" style="217" customWidth="1"/>
    <col min="8957" max="8957" width="37.7109375" style="217" customWidth="1"/>
    <col min="8958" max="8958" width="15.7109375" style="217" customWidth="1"/>
    <col min="8959" max="8959" width="11.7109375" style="217" customWidth="1"/>
    <col min="8960" max="8962" width="15.7109375" style="217" customWidth="1"/>
    <col min="8963" max="8963" width="30.7109375" style="217" customWidth="1"/>
    <col min="8964" max="8964" width="13.7109375" style="217" customWidth="1"/>
    <col min="8965" max="8965" width="21.7109375" style="217" customWidth="1"/>
    <col min="8966" max="8967" width="15.7109375" style="217" customWidth="1"/>
    <col min="8968" max="8968" width="14.85546875" style="217" bestFit="1" customWidth="1"/>
    <col min="8969" max="9211" width="9.140625" style="217"/>
    <col min="9212" max="9212" width="5.7109375" style="217" customWidth="1"/>
    <col min="9213" max="9213" width="37.7109375" style="217" customWidth="1"/>
    <col min="9214" max="9214" width="15.7109375" style="217" customWidth="1"/>
    <col min="9215" max="9215" width="11.7109375" style="217" customWidth="1"/>
    <col min="9216" max="9218" width="15.7109375" style="217" customWidth="1"/>
    <col min="9219" max="9219" width="30.7109375" style="217" customWidth="1"/>
    <col min="9220" max="9220" width="13.7109375" style="217" customWidth="1"/>
    <col min="9221" max="9221" width="21.7109375" style="217" customWidth="1"/>
    <col min="9222" max="9223" width="15.7109375" style="217" customWidth="1"/>
    <col min="9224" max="9224" width="14.85546875" style="217" bestFit="1" customWidth="1"/>
    <col min="9225" max="9467" width="9.140625" style="217"/>
    <col min="9468" max="9468" width="5.7109375" style="217" customWidth="1"/>
    <col min="9469" max="9469" width="37.7109375" style="217" customWidth="1"/>
    <col min="9470" max="9470" width="15.7109375" style="217" customWidth="1"/>
    <col min="9471" max="9471" width="11.7109375" style="217" customWidth="1"/>
    <col min="9472" max="9474" width="15.7109375" style="217" customWidth="1"/>
    <col min="9475" max="9475" width="30.7109375" style="217" customWidth="1"/>
    <col min="9476" max="9476" width="13.7109375" style="217" customWidth="1"/>
    <col min="9477" max="9477" width="21.7109375" style="217" customWidth="1"/>
    <col min="9478" max="9479" width="15.7109375" style="217" customWidth="1"/>
    <col min="9480" max="9480" width="14.85546875" style="217" bestFit="1" customWidth="1"/>
    <col min="9481" max="9723" width="9.140625" style="217"/>
    <col min="9724" max="9724" width="5.7109375" style="217" customWidth="1"/>
    <col min="9725" max="9725" width="37.7109375" style="217" customWidth="1"/>
    <col min="9726" max="9726" width="15.7109375" style="217" customWidth="1"/>
    <col min="9727" max="9727" width="11.7109375" style="217" customWidth="1"/>
    <col min="9728" max="9730" width="15.7109375" style="217" customWidth="1"/>
    <col min="9731" max="9731" width="30.7109375" style="217" customWidth="1"/>
    <col min="9732" max="9732" width="13.7109375" style="217" customWidth="1"/>
    <col min="9733" max="9733" width="21.7109375" style="217" customWidth="1"/>
    <col min="9734" max="9735" width="15.7109375" style="217" customWidth="1"/>
    <col min="9736" max="9736" width="14.85546875" style="217" bestFit="1" customWidth="1"/>
    <col min="9737" max="9979" width="9.140625" style="217"/>
    <col min="9980" max="9980" width="5.7109375" style="217" customWidth="1"/>
    <col min="9981" max="9981" width="37.7109375" style="217" customWidth="1"/>
    <col min="9982" max="9982" width="15.7109375" style="217" customWidth="1"/>
    <col min="9983" max="9983" width="11.7109375" style="217" customWidth="1"/>
    <col min="9984" max="9986" width="15.7109375" style="217" customWidth="1"/>
    <col min="9987" max="9987" width="30.7109375" style="217" customWidth="1"/>
    <col min="9988" max="9988" width="13.7109375" style="217" customWidth="1"/>
    <col min="9989" max="9989" width="21.7109375" style="217" customWidth="1"/>
    <col min="9990" max="9991" width="15.7109375" style="217" customWidth="1"/>
    <col min="9992" max="9992" width="14.85546875" style="217" bestFit="1" customWidth="1"/>
    <col min="9993" max="10235" width="9.140625" style="217"/>
    <col min="10236" max="10236" width="5.7109375" style="217" customWidth="1"/>
    <col min="10237" max="10237" width="37.7109375" style="217" customWidth="1"/>
    <col min="10238" max="10238" width="15.7109375" style="217" customWidth="1"/>
    <col min="10239" max="10239" width="11.7109375" style="217" customWidth="1"/>
    <col min="10240" max="10242" width="15.7109375" style="217" customWidth="1"/>
    <col min="10243" max="10243" width="30.7109375" style="217" customWidth="1"/>
    <col min="10244" max="10244" width="13.7109375" style="217" customWidth="1"/>
    <col min="10245" max="10245" width="21.7109375" style="217" customWidth="1"/>
    <col min="10246" max="10247" width="15.7109375" style="217" customWidth="1"/>
    <col min="10248" max="10248" width="14.85546875" style="217" bestFit="1" customWidth="1"/>
    <col min="10249" max="10491" width="9.140625" style="217"/>
    <col min="10492" max="10492" width="5.7109375" style="217" customWidth="1"/>
    <col min="10493" max="10493" width="37.7109375" style="217" customWidth="1"/>
    <col min="10494" max="10494" width="15.7109375" style="217" customWidth="1"/>
    <col min="10495" max="10495" width="11.7109375" style="217" customWidth="1"/>
    <col min="10496" max="10498" width="15.7109375" style="217" customWidth="1"/>
    <col min="10499" max="10499" width="30.7109375" style="217" customWidth="1"/>
    <col min="10500" max="10500" width="13.7109375" style="217" customWidth="1"/>
    <col min="10501" max="10501" width="21.7109375" style="217" customWidth="1"/>
    <col min="10502" max="10503" width="15.7109375" style="217" customWidth="1"/>
    <col min="10504" max="10504" width="14.85546875" style="217" bestFit="1" customWidth="1"/>
    <col min="10505" max="10747" width="9.140625" style="217"/>
    <col min="10748" max="10748" width="5.7109375" style="217" customWidth="1"/>
    <col min="10749" max="10749" width="37.7109375" style="217" customWidth="1"/>
    <col min="10750" max="10750" width="15.7109375" style="217" customWidth="1"/>
    <col min="10751" max="10751" width="11.7109375" style="217" customWidth="1"/>
    <col min="10752" max="10754" width="15.7109375" style="217" customWidth="1"/>
    <col min="10755" max="10755" width="30.7109375" style="217" customWidth="1"/>
    <col min="10756" max="10756" width="13.7109375" style="217" customWidth="1"/>
    <col min="10757" max="10757" width="21.7109375" style="217" customWidth="1"/>
    <col min="10758" max="10759" width="15.7109375" style="217" customWidth="1"/>
    <col min="10760" max="10760" width="14.85546875" style="217" bestFit="1" customWidth="1"/>
    <col min="10761" max="11003" width="9.140625" style="217"/>
    <col min="11004" max="11004" width="5.7109375" style="217" customWidth="1"/>
    <col min="11005" max="11005" width="37.7109375" style="217" customWidth="1"/>
    <col min="11006" max="11006" width="15.7109375" style="217" customWidth="1"/>
    <col min="11007" max="11007" width="11.7109375" style="217" customWidth="1"/>
    <col min="11008" max="11010" width="15.7109375" style="217" customWidth="1"/>
    <col min="11011" max="11011" width="30.7109375" style="217" customWidth="1"/>
    <col min="11012" max="11012" width="13.7109375" style="217" customWidth="1"/>
    <col min="11013" max="11013" width="21.7109375" style="217" customWidth="1"/>
    <col min="11014" max="11015" width="15.7109375" style="217" customWidth="1"/>
    <col min="11016" max="11016" width="14.85546875" style="217" bestFit="1" customWidth="1"/>
    <col min="11017" max="11259" width="9.140625" style="217"/>
    <col min="11260" max="11260" width="5.7109375" style="217" customWidth="1"/>
    <col min="11261" max="11261" width="37.7109375" style="217" customWidth="1"/>
    <col min="11262" max="11262" width="15.7109375" style="217" customWidth="1"/>
    <col min="11263" max="11263" width="11.7109375" style="217" customWidth="1"/>
    <col min="11264" max="11266" width="15.7109375" style="217" customWidth="1"/>
    <col min="11267" max="11267" width="30.7109375" style="217" customWidth="1"/>
    <col min="11268" max="11268" width="13.7109375" style="217" customWidth="1"/>
    <col min="11269" max="11269" width="21.7109375" style="217" customWidth="1"/>
    <col min="11270" max="11271" width="15.7109375" style="217" customWidth="1"/>
    <col min="11272" max="11272" width="14.85546875" style="217" bestFit="1" customWidth="1"/>
    <col min="11273" max="11515" width="9.140625" style="217"/>
    <col min="11516" max="11516" width="5.7109375" style="217" customWidth="1"/>
    <col min="11517" max="11517" width="37.7109375" style="217" customWidth="1"/>
    <col min="11518" max="11518" width="15.7109375" style="217" customWidth="1"/>
    <col min="11519" max="11519" width="11.7109375" style="217" customWidth="1"/>
    <col min="11520" max="11522" width="15.7109375" style="217" customWidth="1"/>
    <col min="11523" max="11523" width="30.7109375" style="217" customWidth="1"/>
    <col min="11524" max="11524" width="13.7109375" style="217" customWidth="1"/>
    <col min="11525" max="11525" width="21.7109375" style="217" customWidth="1"/>
    <col min="11526" max="11527" width="15.7109375" style="217" customWidth="1"/>
    <col min="11528" max="11528" width="14.85546875" style="217" bestFit="1" customWidth="1"/>
    <col min="11529" max="11771" width="9.140625" style="217"/>
    <col min="11772" max="11772" width="5.7109375" style="217" customWidth="1"/>
    <col min="11773" max="11773" width="37.7109375" style="217" customWidth="1"/>
    <col min="11774" max="11774" width="15.7109375" style="217" customWidth="1"/>
    <col min="11775" max="11775" width="11.7109375" style="217" customWidth="1"/>
    <col min="11776" max="11778" width="15.7109375" style="217" customWidth="1"/>
    <col min="11779" max="11779" width="30.7109375" style="217" customWidth="1"/>
    <col min="11780" max="11780" width="13.7109375" style="217" customWidth="1"/>
    <col min="11781" max="11781" width="21.7109375" style="217" customWidth="1"/>
    <col min="11782" max="11783" width="15.7109375" style="217" customWidth="1"/>
    <col min="11784" max="11784" width="14.85546875" style="217" bestFit="1" customWidth="1"/>
    <col min="11785" max="12027" width="9.140625" style="217"/>
    <col min="12028" max="12028" width="5.7109375" style="217" customWidth="1"/>
    <col min="12029" max="12029" width="37.7109375" style="217" customWidth="1"/>
    <col min="12030" max="12030" width="15.7109375" style="217" customWidth="1"/>
    <col min="12031" max="12031" width="11.7109375" style="217" customWidth="1"/>
    <col min="12032" max="12034" width="15.7109375" style="217" customWidth="1"/>
    <col min="12035" max="12035" width="30.7109375" style="217" customWidth="1"/>
    <col min="12036" max="12036" width="13.7109375" style="217" customWidth="1"/>
    <col min="12037" max="12037" width="21.7109375" style="217" customWidth="1"/>
    <col min="12038" max="12039" width="15.7109375" style="217" customWidth="1"/>
    <col min="12040" max="12040" width="14.85546875" style="217" bestFit="1" customWidth="1"/>
    <col min="12041" max="12283" width="9.140625" style="217"/>
    <col min="12284" max="12284" width="5.7109375" style="217" customWidth="1"/>
    <col min="12285" max="12285" width="37.7109375" style="217" customWidth="1"/>
    <col min="12286" max="12286" width="15.7109375" style="217" customWidth="1"/>
    <col min="12287" max="12287" width="11.7109375" style="217" customWidth="1"/>
    <col min="12288" max="12290" width="15.7109375" style="217" customWidth="1"/>
    <col min="12291" max="12291" width="30.7109375" style="217" customWidth="1"/>
    <col min="12292" max="12292" width="13.7109375" style="217" customWidth="1"/>
    <col min="12293" max="12293" width="21.7109375" style="217" customWidth="1"/>
    <col min="12294" max="12295" width="15.7109375" style="217" customWidth="1"/>
    <col min="12296" max="12296" width="14.85546875" style="217" bestFit="1" customWidth="1"/>
    <col min="12297" max="12539" width="9.140625" style="217"/>
    <col min="12540" max="12540" width="5.7109375" style="217" customWidth="1"/>
    <col min="12541" max="12541" width="37.7109375" style="217" customWidth="1"/>
    <col min="12542" max="12542" width="15.7109375" style="217" customWidth="1"/>
    <col min="12543" max="12543" width="11.7109375" style="217" customWidth="1"/>
    <col min="12544" max="12546" width="15.7109375" style="217" customWidth="1"/>
    <col min="12547" max="12547" width="30.7109375" style="217" customWidth="1"/>
    <col min="12548" max="12548" width="13.7109375" style="217" customWidth="1"/>
    <col min="12549" max="12549" width="21.7109375" style="217" customWidth="1"/>
    <col min="12550" max="12551" width="15.7109375" style="217" customWidth="1"/>
    <col min="12552" max="12552" width="14.85546875" style="217" bestFit="1" customWidth="1"/>
    <col min="12553" max="12795" width="9.140625" style="217"/>
    <col min="12796" max="12796" width="5.7109375" style="217" customWidth="1"/>
    <col min="12797" max="12797" width="37.7109375" style="217" customWidth="1"/>
    <col min="12798" max="12798" width="15.7109375" style="217" customWidth="1"/>
    <col min="12799" max="12799" width="11.7109375" style="217" customWidth="1"/>
    <col min="12800" max="12802" width="15.7109375" style="217" customWidth="1"/>
    <col min="12803" max="12803" width="30.7109375" style="217" customWidth="1"/>
    <col min="12804" max="12804" width="13.7109375" style="217" customWidth="1"/>
    <col min="12805" max="12805" width="21.7109375" style="217" customWidth="1"/>
    <col min="12806" max="12807" width="15.7109375" style="217" customWidth="1"/>
    <col min="12808" max="12808" width="14.85546875" style="217" bestFit="1" customWidth="1"/>
    <col min="12809" max="13051" width="9.140625" style="217"/>
    <col min="13052" max="13052" width="5.7109375" style="217" customWidth="1"/>
    <col min="13053" max="13053" width="37.7109375" style="217" customWidth="1"/>
    <col min="13054" max="13054" width="15.7109375" style="217" customWidth="1"/>
    <col min="13055" max="13055" width="11.7109375" style="217" customWidth="1"/>
    <col min="13056" max="13058" width="15.7109375" style="217" customWidth="1"/>
    <col min="13059" max="13059" width="30.7109375" style="217" customWidth="1"/>
    <col min="13060" max="13060" width="13.7109375" style="217" customWidth="1"/>
    <col min="13061" max="13061" width="21.7109375" style="217" customWidth="1"/>
    <col min="13062" max="13063" width="15.7109375" style="217" customWidth="1"/>
    <col min="13064" max="13064" width="14.85546875" style="217" bestFit="1" customWidth="1"/>
    <col min="13065" max="13307" width="9.140625" style="217"/>
    <col min="13308" max="13308" width="5.7109375" style="217" customWidth="1"/>
    <col min="13309" max="13309" width="37.7109375" style="217" customWidth="1"/>
    <col min="13310" max="13310" width="15.7109375" style="217" customWidth="1"/>
    <col min="13311" max="13311" width="11.7109375" style="217" customWidth="1"/>
    <col min="13312" max="13314" width="15.7109375" style="217" customWidth="1"/>
    <col min="13315" max="13315" width="30.7109375" style="217" customWidth="1"/>
    <col min="13316" max="13316" width="13.7109375" style="217" customWidth="1"/>
    <col min="13317" max="13317" width="21.7109375" style="217" customWidth="1"/>
    <col min="13318" max="13319" width="15.7109375" style="217" customWidth="1"/>
    <col min="13320" max="13320" width="14.85546875" style="217" bestFit="1" customWidth="1"/>
    <col min="13321" max="13563" width="9.140625" style="217"/>
    <col min="13564" max="13564" width="5.7109375" style="217" customWidth="1"/>
    <col min="13565" max="13565" width="37.7109375" style="217" customWidth="1"/>
    <col min="13566" max="13566" width="15.7109375" style="217" customWidth="1"/>
    <col min="13567" max="13567" width="11.7109375" style="217" customWidth="1"/>
    <col min="13568" max="13570" width="15.7109375" style="217" customWidth="1"/>
    <col min="13571" max="13571" width="30.7109375" style="217" customWidth="1"/>
    <col min="13572" max="13572" width="13.7109375" style="217" customWidth="1"/>
    <col min="13573" max="13573" width="21.7109375" style="217" customWidth="1"/>
    <col min="13574" max="13575" width="15.7109375" style="217" customWidth="1"/>
    <col min="13576" max="13576" width="14.85546875" style="217" bestFit="1" customWidth="1"/>
    <col min="13577" max="13819" width="9.140625" style="217"/>
    <col min="13820" max="13820" width="5.7109375" style="217" customWidth="1"/>
    <col min="13821" max="13821" width="37.7109375" style="217" customWidth="1"/>
    <col min="13822" max="13822" width="15.7109375" style="217" customWidth="1"/>
    <col min="13823" max="13823" width="11.7109375" style="217" customWidth="1"/>
    <col min="13824" max="13826" width="15.7109375" style="217" customWidth="1"/>
    <col min="13827" max="13827" width="30.7109375" style="217" customWidth="1"/>
    <col min="13828" max="13828" width="13.7109375" style="217" customWidth="1"/>
    <col min="13829" max="13829" width="21.7109375" style="217" customWidth="1"/>
    <col min="13830" max="13831" width="15.7109375" style="217" customWidth="1"/>
    <col min="13832" max="13832" width="14.85546875" style="217" bestFit="1" customWidth="1"/>
    <col min="13833" max="14075" width="9.140625" style="217"/>
    <col min="14076" max="14076" width="5.7109375" style="217" customWidth="1"/>
    <col min="14077" max="14077" width="37.7109375" style="217" customWidth="1"/>
    <col min="14078" max="14078" width="15.7109375" style="217" customWidth="1"/>
    <col min="14079" max="14079" width="11.7109375" style="217" customWidth="1"/>
    <col min="14080" max="14082" width="15.7109375" style="217" customWidth="1"/>
    <col min="14083" max="14083" width="30.7109375" style="217" customWidth="1"/>
    <col min="14084" max="14084" width="13.7109375" style="217" customWidth="1"/>
    <col min="14085" max="14085" width="21.7109375" style="217" customWidth="1"/>
    <col min="14086" max="14087" width="15.7109375" style="217" customWidth="1"/>
    <col min="14088" max="14088" width="14.85546875" style="217" bestFit="1" customWidth="1"/>
    <col min="14089" max="14331" width="9.140625" style="217"/>
    <col min="14332" max="14332" width="5.7109375" style="217" customWidth="1"/>
    <col min="14333" max="14333" width="37.7109375" style="217" customWidth="1"/>
    <col min="14334" max="14334" width="15.7109375" style="217" customWidth="1"/>
    <col min="14335" max="14335" width="11.7109375" style="217" customWidth="1"/>
    <col min="14336" max="14338" width="15.7109375" style="217" customWidth="1"/>
    <col min="14339" max="14339" width="30.7109375" style="217" customWidth="1"/>
    <col min="14340" max="14340" width="13.7109375" style="217" customWidth="1"/>
    <col min="14341" max="14341" width="21.7109375" style="217" customWidth="1"/>
    <col min="14342" max="14343" width="15.7109375" style="217" customWidth="1"/>
    <col min="14344" max="14344" width="14.85546875" style="217" bestFit="1" customWidth="1"/>
    <col min="14345" max="14587" width="9.140625" style="217"/>
    <col min="14588" max="14588" width="5.7109375" style="217" customWidth="1"/>
    <col min="14589" max="14589" width="37.7109375" style="217" customWidth="1"/>
    <col min="14590" max="14590" width="15.7109375" style="217" customWidth="1"/>
    <col min="14591" max="14591" width="11.7109375" style="217" customWidth="1"/>
    <col min="14592" max="14594" width="15.7109375" style="217" customWidth="1"/>
    <col min="14595" max="14595" width="30.7109375" style="217" customWidth="1"/>
    <col min="14596" max="14596" width="13.7109375" style="217" customWidth="1"/>
    <col min="14597" max="14597" width="21.7109375" style="217" customWidth="1"/>
    <col min="14598" max="14599" width="15.7109375" style="217" customWidth="1"/>
    <col min="14600" max="14600" width="14.85546875" style="217" bestFit="1" customWidth="1"/>
    <col min="14601" max="14843" width="9.140625" style="217"/>
    <col min="14844" max="14844" width="5.7109375" style="217" customWidth="1"/>
    <col min="14845" max="14845" width="37.7109375" style="217" customWidth="1"/>
    <col min="14846" max="14846" width="15.7109375" style="217" customWidth="1"/>
    <col min="14847" max="14847" width="11.7109375" style="217" customWidth="1"/>
    <col min="14848" max="14850" width="15.7109375" style="217" customWidth="1"/>
    <col min="14851" max="14851" width="30.7109375" style="217" customWidth="1"/>
    <col min="14852" max="14852" width="13.7109375" style="217" customWidth="1"/>
    <col min="14853" max="14853" width="21.7109375" style="217" customWidth="1"/>
    <col min="14854" max="14855" width="15.7109375" style="217" customWidth="1"/>
    <col min="14856" max="14856" width="14.85546875" style="217" bestFit="1" customWidth="1"/>
    <col min="14857" max="15099" width="9.140625" style="217"/>
    <col min="15100" max="15100" width="5.7109375" style="217" customWidth="1"/>
    <col min="15101" max="15101" width="37.7109375" style="217" customWidth="1"/>
    <col min="15102" max="15102" width="15.7109375" style="217" customWidth="1"/>
    <col min="15103" max="15103" width="11.7109375" style="217" customWidth="1"/>
    <col min="15104" max="15106" width="15.7109375" style="217" customWidth="1"/>
    <col min="15107" max="15107" width="30.7109375" style="217" customWidth="1"/>
    <col min="15108" max="15108" width="13.7109375" style="217" customWidth="1"/>
    <col min="15109" max="15109" width="21.7109375" style="217" customWidth="1"/>
    <col min="15110" max="15111" width="15.7109375" style="217" customWidth="1"/>
    <col min="15112" max="15112" width="14.85546875" style="217" bestFit="1" customWidth="1"/>
    <col min="15113" max="15355" width="9.140625" style="217"/>
    <col min="15356" max="15356" width="5.7109375" style="217" customWidth="1"/>
    <col min="15357" max="15357" width="37.7109375" style="217" customWidth="1"/>
    <col min="15358" max="15358" width="15.7109375" style="217" customWidth="1"/>
    <col min="15359" max="15359" width="11.7109375" style="217" customWidth="1"/>
    <col min="15360" max="15362" width="15.7109375" style="217" customWidth="1"/>
    <col min="15363" max="15363" width="30.7109375" style="217" customWidth="1"/>
    <col min="15364" max="15364" width="13.7109375" style="217" customWidth="1"/>
    <col min="15365" max="15365" width="21.7109375" style="217" customWidth="1"/>
    <col min="15366" max="15367" width="15.7109375" style="217" customWidth="1"/>
    <col min="15368" max="15368" width="14.85546875" style="217" bestFit="1" customWidth="1"/>
    <col min="15369" max="15611" width="9.140625" style="217"/>
    <col min="15612" max="15612" width="5.7109375" style="217" customWidth="1"/>
    <col min="15613" max="15613" width="37.7109375" style="217" customWidth="1"/>
    <col min="15614" max="15614" width="15.7109375" style="217" customWidth="1"/>
    <col min="15615" max="15615" width="11.7109375" style="217" customWidth="1"/>
    <col min="15616" max="15618" width="15.7109375" style="217" customWidth="1"/>
    <col min="15619" max="15619" width="30.7109375" style="217" customWidth="1"/>
    <col min="15620" max="15620" width="13.7109375" style="217" customWidth="1"/>
    <col min="15621" max="15621" width="21.7109375" style="217" customWidth="1"/>
    <col min="15622" max="15623" width="15.7109375" style="217" customWidth="1"/>
    <col min="15624" max="15624" width="14.85546875" style="217" bestFit="1" customWidth="1"/>
    <col min="15625" max="15867" width="9.140625" style="217"/>
    <col min="15868" max="15868" width="5.7109375" style="217" customWidth="1"/>
    <col min="15869" max="15869" width="37.7109375" style="217" customWidth="1"/>
    <col min="15870" max="15870" width="15.7109375" style="217" customWidth="1"/>
    <col min="15871" max="15871" width="11.7109375" style="217" customWidth="1"/>
    <col min="15872" max="15874" width="15.7109375" style="217" customWidth="1"/>
    <col min="15875" max="15875" width="30.7109375" style="217" customWidth="1"/>
    <col min="15876" max="15876" width="13.7109375" style="217" customWidth="1"/>
    <col min="15877" max="15877" width="21.7109375" style="217" customWidth="1"/>
    <col min="15878" max="15879" width="15.7109375" style="217" customWidth="1"/>
    <col min="15880" max="15880" width="14.85546875" style="217" bestFit="1" customWidth="1"/>
    <col min="15881" max="16123" width="9.140625" style="217"/>
    <col min="16124" max="16124" width="5.7109375" style="217" customWidth="1"/>
    <col min="16125" max="16125" width="37.7109375" style="217" customWidth="1"/>
    <col min="16126" max="16126" width="15.7109375" style="217" customWidth="1"/>
    <col min="16127" max="16127" width="11.7109375" style="217" customWidth="1"/>
    <col min="16128" max="16130" width="15.7109375" style="217" customWidth="1"/>
    <col min="16131" max="16131" width="30.7109375" style="217" customWidth="1"/>
    <col min="16132" max="16132" width="13.7109375" style="217" customWidth="1"/>
    <col min="16133" max="16133" width="21.7109375" style="217" customWidth="1"/>
    <col min="16134" max="16135" width="15.7109375" style="217" customWidth="1"/>
    <col min="16136" max="16136" width="14.85546875" style="217" bestFit="1" customWidth="1"/>
    <col min="16137" max="16384" width="9.140625" style="217"/>
  </cols>
  <sheetData>
    <row r="1" spans="1:7" ht="18" customHeight="1" x14ac:dyDescent="0.3">
      <c r="A1" s="1135"/>
      <c r="B1" s="1135"/>
      <c r="C1" s="1135"/>
      <c r="D1" s="1135"/>
      <c r="E1" s="1135"/>
      <c r="F1" s="1135"/>
      <c r="G1" s="1136" t="s">
        <v>1448</v>
      </c>
    </row>
    <row r="2" spans="1:7" ht="18.75" x14ac:dyDescent="0.3">
      <c r="A2" s="1860" t="s">
        <v>1262</v>
      </c>
      <c r="B2" s="1860"/>
      <c r="C2" s="1860"/>
      <c r="D2" s="1860"/>
      <c r="E2" s="1860"/>
      <c r="F2" s="1860"/>
      <c r="G2" s="1860"/>
    </row>
    <row r="3" spans="1:7" ht="18.75" x14ac:dyDescent="0.25">
      <c r="A3" s="1872" t="s">
        <v>681</v>
      </c>
      <c r="B3" s="1872"/>
      <c r="C3" s="1872"/>
      <c r="D3" s="1872"/>
      <c r="E3" s="1872"/>
      <c r="F3" s="1872"/>
      <c r="G3" s="1872"/>
    </row>
    <row r="4" spans="1:7" ht="21" customHeight="1" x14ac:dyDescent="0.25">
      <c r="A4" s="2939" t="s">
        <v>1251</v>
      </c>
      <c r="B4" s="2939"/>
      <c r="C4" s="2939"/>
      <c r="D4" s="2939"/>
      <c r="E4" s="2939"/>
      <c r="F4" s="2939"/>
      <c r="G4" s="2939"/>
    </row>
    <row r="5" spans="1:7" ht="10.5" customHeight="1" x14ac:dyDescent="0.3">
      <c r="A5" s="1135"/>
      <c r="B5" s="1135"/>
      <c r="C5" s="1135"/>
      <c r="D5" s="1135"/>
      <c r="E5" s="1135"/>
      <c r="F5" s="1135"/>
      <c r="G5" s="1135"/>
    </row>
    <row r="6" spans="1:7" ht="159" customHeight="1" x14ac:dyDescent="0.25">
      <c r="A6" s="454" t="s">
        <v>1</v>
      </c>
      <c r="B6" s="454" t="s">
        <v>1263</v>
      </c>
      <c r="C6" s="454" t="s">
        <v>1264</v>
      </c>
      <c r="D6" s="454" t="s">
        <v>1265</v>
      </c>
      <c r="E6" s="454" t="s">
        <v>1394</v>
      </c>
      <c r="F6" s="454" t="s">
        <v>1266</v>
      </c>
      <c r="G6" s="454" t="s">
        <v>1267</v>
      </c>
    </row>
    <row r="7" spans="1:7" ht="18.75" x14ac:dyDescent="0.25">
      <c r="A7" s="1137">
        <v>1</v>
      </c>
      <c r="B7" s="1137">
        <v>2</v>
      </c>
      <c r="C7" s="1137">
        <v>4</v>
      </c>
      <c r="D7" s="1137">
        <v>5</v>
      </c>
      <c r="E7" s="1137">
        <v>6</v>
      </c>
      <c r="F7" s="1137">
        <v>7</v>
      </c>
      <c r="G7" s="1137">
        <v>8</v>
      </c>
    </row>
    <row r="8" spans="1:7" ht="18.75" x14ac:dyDescent="0.25">
      <c r="A8" s="2940" t="s">
        <v>679</v>
      </c>
      <c r="B8" s="2941"/>
      <c r="C8" s="2941"/>
      <c r="D8" s="2941"/>
      <c r="E8" s="2941"/>
      <c r="F8" s="2941"/>
      <c r="G8" s="2942"/>
    </row>
    <row r="9" spans="1:7" ht="44.25" customHeight="1" x14ac:dyDescent="0.25">
      <c r="A9" s="1137">
        <v>1</v>
      </c>
      <c r="B9" s="533" t="s">
        <v>1449</v>
      </c>
      <c r="C9" s="1137" t="s">
        <v>1308</v>
      </c>
      <c r="D9" s="1137" t="s">
        <v>355</v>
      </c>
      <c r="E9" s="1137" t="s">
        <v>355</v>
      </c>
      <c r="F9" s="1137" t="s">
        <v>355</v>
      </c>
      <c r="G9" s="1138" t="s">
        <v>1305</v>
      </c>
    </row>
    <row r="10" spans="1:7" ht="37.5" x14ac:dyDescent="0.25">
      <c r="A10" s="1139">
        <v>2</v>
      </c>
      <c r="B10" s="1140" t="s">
        <v>1450</v>
      </c>
      <c r="C10" s="1139" t="s">
        <v>1308</v>
      </c>
      <c r="D10" s="1137" t="s">
        <v>355</v>
      </c>
      <c r="E10" s="1137" t="s">
        <v>355</v>
      </c>
      <c r="F10" s="1137" t="s">
        <v>355</v>
      </c>
      <c r="G10" s="1141" t="s">
        <v>1305</v>
      </c>
    </row>
    <row r="11" spans="1:7" ht="37.5" x14ac:dyDescent="0.25">
      <c r="A11" s="1137">
        <v>3</v>
      </c>
      <c r="B11" s="533" t="s">
        <v>1451</v>
      </c>
      <c r="C11" s="1137" t="s">
        <v>1308</v>
      </c>
      <c r="D11" s="1137" t="s">
        <v>355</v>
      </c>
      <c r="E11" s="1137">
        <v>1</v>
      </c>
      <c r="F11" s="1137">
        <v>1</v>
      </c>
      <c r="G11" s="1138" t="s">
        <v>1455</v>
      </c>
    </row>
    <row r="12" spans="1:7" ht="37.5" x14ac:dyDescent="0.25">
      <c r="A12" s="1137">
        <v>4</v>
      </c>
      <c r="B12" s="533" t="s">
        <v>1452</v>
      </c>
      <c r="C12" s="1137" t="s">
        <v>1308</v>
      </c>
      <c r="D12" s="1137" t="s">
        <v>355</v>
      </c>
      <c r="E12" s="1137">
        <v>1</v>
      </c>
      <c r="F12" s="1137">
        <v>1</v>
      </c>
      <c r="G12" s="1138" t="s">
        <v>1456</v>
      </c>
    </row>
    <row r="13" spans="1:7" ht="37.5" x14ac:dyDescent="0.25">
      <c r="A13" s="1137">
        <v>5</v>
      </c>
      <c r="B13" s="533" t="s">
        <v>1453</v>
      </c>
      <c r="C13" s="1137" t="s">
        <v>1308</v>
      </c>
      <c r="D13" s="1137" t="s">
        <v>355</v>
      </c>
      <c r="E13" s="1137" t="s">
        <v>355</v>
      </c>
      <c r="F13" s="1137" t="s">
        <v>355</v>
      </c>
      <c r="G13" s="1141" t="s">
        <v>1305</v>
      </c>
    </row>
    <row r="14" spans="1:7" ht="18.75" x14ac:dyDescent="0.25">
      <c r="A14" s="2940" t="s">
        <v>275</v>
      </c>
      <c r="B14" s="2941"/>
      <c r="C14" s="2941"/>
      <c r="D14" s="2941"/>
      <c r="E14" s="2941"/>
      <c r="F14" s="2941"/>
      <c r="G14" s="2942"/>
    </row>
    <row r="15" spans="1:7" ht="64.5" customHeight="1" x14ac:dyDescent="0.25">
      <c r="A15" s="1137">
        <v>1</v>
      </c>
      <c r="B15" s="533" t="s">
        <v>1454</v>
      </c>
      <c r="C15" s="1137" t="s">
        <v>1308</v>
      </c>
      <c r="D15" s="1137" t="s">
        <v>355</v>
      </c>
      <c r="E15" s="1137" t="s">
        <v>355</v>
      </c>
      <c r="F15" s="1137" t="s">
        <v>355</v>
      </c>
      <c r="G15" s="1138" t="s">
        <v>1305</v>
      </c>
    </row>
    <row r="16" spans="1:7" ht="61.5" customHeight="1" x14ac:dyDescent="0.25">
      <c r="A16" s="1137">
        <v>1</v>
      </c>
      <c r="B16" s="533" t="s">
        <v>1857</v>
      </c>
      <c r="C16" s="1137" t="s">
        <v>1308</v>
      </c>
      <c r="D16" s="1137" t="s">
        <v>355</v>
      </c>
      <c r="E16" s="1137" t="s">
        <v>355</v>
      </c>
      <c r="F16" s="1137" t="s">
        <v>355</v>
      </c>
      <c r="G16" s="1138" t="s">
        <v>1305</v>
      </c>
    </row>
  </sheetData>
  <mergeCells count="5">
    <mergeCell ref="A2:G2"/>
    <mergeCell ref="A3:G3"/>
    <mergeCell ref="A4:G4"/>
    <mergeCell ref="A8:G8"/>
    <mergeCell ref="A14:G14"/>
  </mergeCells>
  <pageMargins left="0.78740157480314965" right="0.39370078740157483" top="0.78740157480314965" bottom="0.78740157480314965" header="0.51181102362204722" footer="0.39370078740157483"/>
  <pageSetup paperSize="9" scale="63" firstPageNumber="292" fitToHeight="0" orientation="landscape" useFirstPageNumber="1" r:id="rId1"/>
  <headerFooter>
    <oddFooter>&amp;R&amp;"Times New Roman,обычный"&amp;14&amp;P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92D050"/>
  </sheetPr>
  <dimension ref="A1:J40"/>
  <sheetViews>
    <sheetView topLeftCell="A13" zoomScale="70" zoomScaleNormal="70" zoomScaleSheetLayoutView="62" zoomScalePageLayoutView="70" workbookViewId="0">
      <selection activeCell="B17" sqref="B17:B18"/>
    </sheetView>
  </sheetViews>
  <sheetFormatPr defaultRowHeight="18" x14ac:dyDescent="0.25"/>
  <cols>
    <col min="1" max="1" width="8.7109375" style="1" customWidth="1"/>
    <col min="2" max="2" width="45.7109375" style="115" customWidth="1"/>
    <col min="3" max="3" width="15.7109375" style="115" customWidth="1"/>
    <col min="4" max="5" width="17.7109375" style="1" customWidth="1"/>
    <col min="6" max="6" width="12.7109375" style="1" customWidth="1"/>
    <col min="7" max="7" width="35.7109375" style="110" customWidth="1"/>
    <col min="8" max="8" width="17.7109375" style="1" customWidth="1"/>
    <col min="9" max="9" width="12.7109375" style="1" customWidth="1"/>
    <col min="10" max="10" width="30.7109375" style="110" customWidth="1"/>
    <col min="11" max="256" width="9.140625" style="232"/>
    <col min="257" max="257" width="8.7109375" style="232" customWidth="1"/>
    <col min="258" max="258" width="45.7109375" style="232" customWidth="1"/>
    <col min="259" max="259" width="15.7109375" style="232" customWidth="1"/>
    <col min="260" max="261" width="17.7109375" style="232" customWidth="1"/>
    <col min="262" max="262" width="14.7109375" style="232" customWidth="1"/>
    <col min="263" max="263" width="35.7109375" style="232" customWidth="1"/>
    <col min="264" max="264" width="17.7109375" style="232" customWidth="1"/>
    <col min="265" max="265" width="14.7109375" style="232" customWidth="1"/>
    <col min="266" max="266" width="30.7109375" style="232" customWidth="1"/>
    <col min="267" max="512" width="9.140625" style="232"/>
    <col min="513" max="513" width="8.7109375" style="232" customWidth="1"/>
    <col min="514" max="514" width="45.7109375" style="232" customWidth="1"/>
    <col min="515" max="515" width="15.7109375" style="232" customWidth="1"/>
    <col min="516" max="517" width="17.7109375" style="232" customWidth="1"/>
    <col min="518" max="518" width="14.7109375" style="232" customWidth="1"/>
    <col min="519" max="519" width="35.7109375" style="232" customWidth="1"/>
    <col min="520" max="520" width="17.7109375" style="232" customWidth="1"/>
    <col min="521" max="521" width="14.7109375" style="232" customWidth="1"/>
    <col min="522" max="522" width="30.7109375" style="232" customWidth="1"/>
    <col min="523" max="768" width="9.140625" style="232"/>
    <col min="769" max="769" width="8.7109375" style="232" customWidth="1"/>
    <col min="770" max="770" width="45.7109375" style="232" customWidth="1"/>
    <col min="771" max="771" width="15.7109375" style="232" customWidth="1"/>
    <col min="772" max="773" width="17.7109375" style="232" customWidth="1"/>
    <col min="774" max="774" width="14.7109375" style="232" customWidth="1"/>
    <col min="775" max="775" width="35.7109375" style="232" customWidth="1"/>
    <col min="776" max="776" width="17.7109375" style="232" customWidth="1"/>
    <col min="777" max="777" width="14.7109375" style="232" customWidth="1"/>
    <col min="778" max="778" width="30.7109375" style="232" customWidth="1"/>
    <col min="779" max="1024" width="9.140625" style="232"/>
    <col min="1025" max="1025" width="8.7109375" style="232" customWidth="1"/>
    <col min="1026" max="1026" width="45.7109375" style="232" customWidth="1"/>
    <col min="1027" max="1027" width="15.7109375" style="232" customWidth="1"/>
    <col min="1028" max="1029" width="17.7109375" style="232" customWidth="1"/>
    <col min="1030" max="1030" width="14.7109375" style="232" customWidth="1"/>
    <col min="1031" max="1031" width="35.7109375" style="232" customWidth="1"/>
    <col min="1032" max="1032" width="17.7109375" style="232" customWidth="1"/>
    <col min="1033" max="1033" width="14.7109375" style="232" customWidth="1"/>
    <col min="1034" max="1034" width="30.7109375" style="232" customWidth="1"/>
    <col min="1035" max="1280" width="9.140625" style="232"/>
    <col min="1281" max="1281" width="8.7109375" style="232" customWidth="1"/>
    <col min="1282" max="1282" width="45.7109375" style="232" customWidth="1"/>
    <col min="1283" max="1283" width="15.7109375" style="232" customWidth="1"/>
    <col min="1284" max="1285" width="17.7109375" style="232" customWidth="1"/>
    <col min="1286" max="1286" width="14.7109375" style="232" customWidth="1"/>
    <col min="1287" max="1287" width="35.7109375" style="232" customWidth="1"/>
    <col min="1288" max="1288" width="17.7109375" style="232" customWidth="1"/>
    <col min="1289" max="1289" width="14.7109375" style="232" customWidth="1"/>
    <col min="1290" max="1290" width="30.7109375" style="232" customWidth="1"/>
    <col min="1291" max="1536" width="9.140625" style="232"/>
    <col min="1537" max="1537" width="8.7109375" style="232" customWidth="1"/>
    <col min="1538" max="1538" width="45.7109375" style="232" customWidth="1"/>
    <col min="1539" max="1539" width="15.7109375" style="232" customWidth="1"/>
    <col min="1540" max="1541" width="17.7109375" style="232" customWidth="1"/>
    <col min="1542" max="1542" width="14.7109375" style="232" customWidth="1"/>
    <col min="1543" max="1543" width="35.7109375" style="232" customWidth="1"/>
    <col min="1544" max="1544" width="17.7109375" style="232" customWidth="1"/>
    <col min="1545" max="1545" width="14.7109375" style="232" customWidth="1"/>
    <col min="1546" max="1546" width="30.7109375" style="232" customWidth="1"/>
    <col min="1547" max="1792" width="9.140625" style="232"/>
    <col min="1793" max="1793" width="8.7109375" style="232" customWidth="1"/>
    <col min="1794" max="1794" width="45.7109375" style="232" customWidth="1"/>
    <col min="1795" max="1795" width="15.7109375" style="232" customWidth="1"/>
    <col min="1796" max="1797" width="17.7109375" style="232" customWidth="1"/>
    <col min="1798" max="1798" width="14.7109375" style="232" customWidth="1"/>
    <col min="1799" max="1799" width="35.7109375" style="232" customWidth="1"/>
    <col min="1800" max="1800" width="17.7109375" style="232" customWidth="1"/>
    <col min="1801" max="1801" width="14.7109375" style="232" customWidth="1"/>
    <col min="1802" max="1802" width="30.7109375" style="232" customWidth="1"/>
    <col min="1803" max="2048" width="9.140625" style="232"/>
    <col min="2049" max="2049" width="8.7109375" style="232" customWidth="1"/>
    <col min="2050" max="2050" width="45.7109375" style="232" customWidth="1"/>
    <col min="2051" max="2051" width="15.7109375" style="232" customWidth="1"/>
    <col min="2052" max="2053" width="17.7109375" style="232" customWidth="1"/>
    <col min="2054" max="2054" width="14.7109375" style="232" customWidth="1"/>
    <col min="2055" max="2055" width="35.7109375" style="232" customWidth="1"/>
    <col min="2056" max="2056" width="17.7109375" style="232" customWidth="1"/>
    <col min="2057" max="2057" width="14.7109375" style="232" customWidth="1"/>
    <col min="2058" max="2058" width="30.7109375" style="232" customWidth="1"/>
    <col min="2059" max="2304" width="9.140625" style="232"/>
    <col min="2305" max="2305" width="8.7109375" style="232" customWidth="1"/>
    <col min="2306" max="2306" width="45.7109375" style="232" customWidth="1"/>
    <col min="2307" max="2307" width="15.7109375" style="232" customWidth="1"/>
    <col min="2308" max="2309" width="17.7109375" style="232" customWidth="1"/>
    <col min="2310" max="2310" width="14.7109375" style="232" customWidth="1"/>
    <col min="2311" max="2311" width="35.7109375" style="232" customWidth="1"/>
    <col min="2312" max="2312" width="17.7109375" style="232" customWidth="1"/>
    <col min="2313" max="2313" width="14.7109375" style="232" customWidth="1"/>
    <col min="2314" max="2314" width="30.7109375" style="232" customWidth="1"/>
    <col min="2315" max="2560" width="9.140625" style="232"/>
    <col min="2561" max="2561" width="8.7109375" style="232" customWidth="1"/>
    <col min="2562" max="2562" width="45.7109375" style="232" customWidth="1"/>
    <col min="2563" max="2563" width="15.7109375" style="232" customWidth="1"/>
    <col min="2564" max="2565" width="17.7109375" style="232" customWidth="1"/>
    <col min="2566" max="2566" width="14.7109375" style="232" customWidth="1"/>
    <col min="2567" max="2567" width="35.7109375" style="232" customWidth="1"/>
    <col min="2568" max="2568" width="17.7109375" style="232" customWidth="1"/>
    <col min="2569" max="2569" width="14.7109375" style="232" customWidth="1"/>
    <col min="2570" max="2570" width="30.7109375" style="232" customWidth="1"/>
    <col min="2571" max="2816" width="9.140625" style="232"/>
    <col min="2817" max="2817" width="8.7109375" style="232" customWidth="1"/>
    <col min="2818" max="2818" width="45.7109375" style="232" customWidth="1"/>
    <col min="2819" max="2819" width="15.7109375" style="232" customWidth="1"/>
    <col min="2820" max="2821" width="17.7109375" style="232" customWidth="1"/>
    <col min="2822" max="2822" width="14.7109375" style="232" customWidth="1"/>
    <col min="2823" max="2823" width="35.7109375" style="232" customWidth="1"/>
    <col min="2824" max="2824" width="17.7109375" style="232" customWidth="1"/>
    <col min="2825" max="2825" width="14.7109375" style="232" customWidth="1"/>
    <col min="2826" max="2826" width="30.7109375" style="232" customWidth="1"/>
    <col min="2827" max="3072" width="9.140625" style="232"/>
    <col min="3073" max="3073" width="8.7109375" style="232" customWidth="1"/>
    <col min="3074" max="3074" width="45.7109375" style="232" customWidth="1"/>
    <col min="3075" max="3075" width="15.7109375" style="232" customWidth="1"/>
    <col min="3076" max="3077" width="17.7109375" style="232" customWidth="1"/>
    <col min="3078" max="3078" width="14.7109375" style="232" customWidth="1"/>
    <col min="3079" max="3079" width="35.7109375" style="232" customWidth="1"/>
    <col min="3080" max="3080" width="17.7109375" style="232" customWidth="1"/>
    <col min="3081" max="3081" width="14.7109375" style="232" customWidth="1"/>
    <col min="3082" max="3082" width="30.7109375" style="232" customWidth="1"/>
    <col min="3083" max="3328" width="9.140625" style="232"/>
    <col min="3329" max="3329" width="8.7109375" style="232" customWidth="1"/>
    <col min="3330" max="3330" width="45.7109375" style="232" customWidth="1"/>
    <col min="3331" max="3331" width="15.7109375" style="232" customWidth="1"/>
    <col min="3332" max="3333" width="17.7109375" style="232" customWidth="1"/>
    <col min="3334" max="3334" width="14.7109375" style="232" customWidth="1"/>
    <col min="3335" max="3335" width="35.7109375" style="232" customWidth="1"/>
    <col min="3336" max="3336" width="17.7109375" style="232" customWidth="1"/>
    <col min="3337" max="3337" width="14.7109375" style="232" customWidth="1"/>
    <col min="3338" max="3338" width="30.7109375" style="232" customWidth="1"/>
    <col min="3339" max="3584" width="9.140625" style="232"/>
    <col min="3585" max="3585" width="8.7109375" style="232" customWidth="1"/>
    <col min="3586" max="3586" width="45.7109375" style="232" customWidth="1"/>
    <col min="3587" max="3587" width="15.7109375" style="232" customWidth="1"/>
    <col min="3588" max="3589" width="17.7109375" style="232" customWidth="1"/>
    <col min="3590" max="3590" width="14.7109375" style="232" customWidth="1"/>
    <col min="3591" max="3591" width="35.7109375" style="232" customWidth="1"/>
    <col min="3592" max="3592" width="17.7109375" style="232" customWidth="1"/>
    <col min="3593" max="3593" width="14.7109375" style="232" customWidth="1"/>
    <col min="3594" max="3594" width="30.7109375" style="232" customWidth="1"/>
    <col min="3595" max="3840" width="9.140625" style="232"/>
    <col min="3841" max="3841" width="8.7109375" style="232" customWidth="1"/>
    <col min="3842" max="3842" width="45.7109375" style="232" customWidth="1"/>
    <col min="3843" max="3843" width="15.7109375" style="232" customWidth="1"/>
    <col min="3844" max="3845" width="17.7109375" style="232" customWidth="1"/>
    <col min="3846" max="3846" width="14.7109375" style="232" customWidth="1"/>
    <col min="3847" max="3847" width="35.7109375" style="232" customWidth="1"/>
    <col min="3848" max="3848" width="17.7109375" style="232" customWidth="1"/>
    <col min="3849" max="3849" width="14.7109375" style="232" customWidth="1"/>
    <col min="3850" max="3850" width="30.7109375" style="232" customWidth="1"/>
    <col min="3851" max="4096" width="9.140625" style="232"/>
    <col min="4097" max="4097" width="8.7109375" style="232" customWidth="1"/>
    <col min="4098" max="4098" width="45.7109375" style="232" customWidth="1"/>
    <col min="4099" max="4099" width="15.7109375" style="232" customWidth="1"/>
    <col min="4100" max="4101" width="17.7109375" style="232" customWidth="1"/>
    <col min="4102" max="4102" width="14.7109375" style="232" customWidth="1"/>
    <col min="4103" max="4103" width="35.7109375" style="232" customWidth="1"/>
    <col min="4104" max="4104" width="17.7109375" style="232" customWidth="1"/>
    <col min="4105" max="4105" width="14.7109375" style="232" customWidth="1"/>
    <col min="4106" max="4106" width="30.7109375" style="232" customWidth="1"/>
    <col min="4107" max="4352" width="9.140625" style="232"/>
    <col min="4353" max="4353" width="8.7109375" style="232" customWidth="1"/>
    <col min="4354" max="4354" width="45.7109375" style="232" customWidth="1"/>
    <col min="4355" max="4355" width="15.7109375" style="232" customWidth="1"/>
    <col min="4356" max="4357" width="17.7109375" style="232" customWidth="1"/>
    <col min="4358" max="4358" width="14.7109375" style="232" customWidth="1"/>
    <col min="4359" max="4359" width="35.7109375" style="232" customWidth="1"/>
    <col min="4360" max="4360" width="17.7109375" style="232" customWidth="1"/>
    <col min="4361" max="4361" width="14.7109375" style="232" customWidth="1"/>
    <col min="4362" max="4362" width="30.7109375" style="232" customWidth="1"/>
    <col min="4363" max="4608" width="9.140625" style="232"/>
    <col min="4609" max="4609" width="8.7109375" style="232" customWidth="1"/>
    <col min="4610" max="4610" width="45.7109375" style="232" customWidth="1"/>
    <col min="4611" max="4611" width="15.7109375" style="232" customWidth="1"/>
    <col min="4612" max="4613" width="17.7109375" style="232" customWidth="1"/>
    <col min="4614" max="4614" width="14.7109375" style="232" customWidth="1"/>
    <col min="4615" max="4615" width="35.7109375" style="232" customWidth="1"/>
    <col min="4616" max="4616" width="17.7109375" style="232" customWidth="1"/>
    <col min="4617" max="4617" width="14.7109375" style="232" customWidth="1"/>
    <col min="4618" max="4618" width="30.7109375" style="232" customWidth="1"/>
    <col min="4619" max="4864" width="9.140625" style="232"/>
    <col min="4865" max="4865" width="8.7109375" style="232" customWidth="1"/>
    <col min="4866" max="4866" width="45.7109375" style="232" customWidth="1"/>
    <col min="4867" max="4867" width="15.7109375" style="232" customWidth="1"/>
    <col min="4868" max="4869" width="17.7109375" style="232" customWidth="1"/>
    <col min="4870" max="4870" width="14.7109375" style="232" customWidth="1"/>
    <col min="4871" max="4871" width="35.7109375" style="232" customWidth="1"/>
    <col min="4872" max="4872" width="17.7109375" style="232" customWidth="1"/>
    <col min="4873" max="4873" width="14.7109375" style="232" customWidth="1"/>
    <col min="4874" max="4874" width="30.7109375" style="232" customWidth="1"/>
    <col min="4875" max="5120" width="9.140625" style="232"/>
    <col min="5121" max="5121" width="8.7109375" style="232" customWidth="1"/>
    <col min="5122" max="5122" width="45.7109375" style="232" customWidth="1"/>
    <col min="5123" max="5123" width="15.7109375" style="232" customWidth="1"/>
    <col min="5124" max="5125" width="17.7109375" style="232" customWidth="1"/>
    <col min="5126" max="5126" width="14.7109375" style="232" customWidth="1"/>
    <col min="5127" max="5127" width="35.7109375" style="232" customWidth="1"/>
    <col min="5128" max="5128" width="17.7109375" style="232" customWidth="1"/>
    <col min="5129" max="5129" width="14.7109375" style="232" customWidth="1"/>
    <col min="5130" max="5130" width="30.7109375" style="232" customWidth="1"/>
    <col min="5131" max="5376" width="9.140625" style="232"/>
    <col min="5377" max="5377" width="8.7109375" style="232" customWidth="1"/>
    <col min="5378" max="5378" width="45.7109375" style="232" customWidth="1"/>
    <col min="5379" max="5379" width="15.7109375" style="232" customWidth="1"/>
    <col min="5380" max="5381" width="17.7109375" style="232" customWidth="1"/>
    <col min="5382" max="5382" width="14.7109375" style="232" customWidth="1"/>
    <col min="5383" max="5383" width="35.7109375" style="232" customWidth="1"/>
    <col min="5384" max="5384" width="17.7109375" style="232" customWidth="1"/>
    <col min="5385" max="5385" width="14.7109375" style="232" customWidth="1"/>
    <col min="5386" max="5386" width="30.7109375" style="232" customWidth="1"/>
    <col min="5387" max="5632" width="9.140625" style="232"/>
    <col min="5633" max="5633" width="8.7109375" style="232" customWidth="1"/>
    <col min="5634" max="5634" width="45.7109375" style="232" customWidth="1"/>
    <col min="5635" max="5635" width="15.7109375" style="232" customWidth="1"/>
    <col min="5636" max="5637" width="17.7109375" style="232" customWidth="1"/>
    <col min="5638" max="5638" width="14.7109375" style="232" customWidth="1"/>
    <col min="5639" max="5639" width="35.7109375" style="232" customWidth="1"/>
    <col min="5640" max="5640" width="17.7109375" style="232" customWidth="1"/>
    <col min="5641" max="5641" width="14.7109375" style="232" customWidth="1"/>
    <col min="5642" max="5642" width="30.7109375" style="232" customWidth="1"/>
    <col min="5643" max="5888" width="9.140625" style="232"/>
    <col min="5889" max="5889" width="8.7109375" style="232" customWidth="1"/>
    <col min="5890" max="5890" width="45.7109375" style="232" customWidth="1"/>
    <col min="5891" max="5891" width="15.7109375" style="232" customWidth="1"/>
    <col min="5892" max="5893" width="17.7109375" style="232" customWidth="1"/>
    <col min="5894" max="5894" width="14.7109375" style="232" customWidth="1"/>
    <col min="5895" max="5895" width="35.7109375" style="232" customWidth="1"/>
    <col min="5896" max="5896" width="17.7109375" style="232" customWidth="1"/>
    <col min="5897" max="5897" width="14.7109375" style="232" customWidth="1"/>
    <col min="5898" max="5898" width="30.7109375" style="232" customWidth="1"/>
    <col min="5899" max="6144" width="9.140625" style="232"/>
    <col min="6145" max="6145" width="8.7109375" style="232" customWidth="1"/>
    <col min="6146" max="6146" width="45.7109375" style="232" customWidth="1"/>
    <col min="6147" max="6147" width="15.7109375" style="232" customWidth="1"/>
    <col min="6148" max="6149" width="17.7109375" style="232" customWidth="1"/>
    <col min="6150" max="6150" width="14.7109375" style="232" customWidth="1"/>
    <col min="6151" max="6151" width="35.7109375" style="232" customWidth="1"/>
    <col min="6152" max="6152" width="17.7109375" style="232" customWidth="1"/>
    <col min="6153" max="6153" width="14.7109375" style="232" customWidth="1"/>
    <col min="6154" max="6154" width="30.7109375" style="232" customWidth="1"/>
    <col min="6155" max="6400" width="9.140625" style="232"/>
    <col min="6401" max="6401" width="8.7109375" style="232" customWidth="1"/>
    <col min="6402" max="6402" width="45.7109375" style="232" customWidth="1"/>
    <col min="6403" max="6403" width="15.7109375" style="232" customWidth="1"/>
    <col min="6404" max="6405" width="17.7109375" style="232" customWidth="1"/>
    <col min="6406" max="6406" width="14.7109375" style="232" customWidth="1"/>
    <col min="6407" max="6407" width="35.7109375" style="232" customWidth="1"/>
    <col min="6408" max="6408" width="17.7109375" style="232" customWidth="1"/>
    <col min="6409" max="6409" width="14.7109375" style="232" customWidth="1"/>
    <col min="6410" max="6410" width="30.7109375" style="232" customWidth="1"/>
    <col min="6411" max="6656" width="9.140625" style="232"/>
    <col min="6657" max="6657" width="8.7109375" style="232" customWidth="1"/>
    <col min="6658" max="6658" width="45.7109375" style="232" customWidth="1"/>
    <col min="6659" max="6659" width="15.7109375" style="232" customWidth="1"/>
    <col min="6660" max="6661" width="17.7109375" style="232" customWidth="1"/>
    <col min="6662" max="6662" width="14.7109375" style="232" customWidth="1"/>
    <col min="6663" max="6663" width="35.7109375" style="232" customWidth="1"/>
    <col min="6664" max="6664" width="17.7109375" style="232" customWidth="1"/>
    <col min="6665" max="6665" width="14.7109375" style="232" customWidth="1"/>
    <col min="6666" max="6666" width="30.7109375" style="232" customWidth="1"/>
    <col min="6667" max="6912" width="9.140625" style="232"/>
    <col min="6913" max="6913" width="8.7109375" style="232" customWidth="1"/>
    <col min="6914" max="6914" width="45.7109375" style="232" customWidth="1"/>
    <col min="6915" max="6915" width="15.7109375" style="232" customWidth="1"/>
    <col min="6916" max="6917" width="17.7109375" style="232" customWidth="1"/>
    <col min="6918" max="6918" width="14.7109375" style="232" customWidth="1"/>
    <col min="6919" max="6919" width="35.7109375" style="232" customWidth="1"/>
    <col min="6920" max="6920" width="17.7109375" style="232" customWidth="1"/>
    <col min="6921" max="6921" width="14.7109375" style="232" customWidth="1"/>
    <col min="6922" max="6922" width="30.7109375" style="232" customWidth="1"/>
    <col min="6923" max="7168" width="9.140625" style="232"/>
    <col min="7169" max="7169" width="8.7109375" style="232" customWidth="1"/>
    <col min="7170" max="7170" width="45.7109375" style="232" customWidth="1"/>
    <col min="7171" max="7171" width="15.7109375" style="232" customWidth="1"/>
    <col min="7172" max="7173" width="17.7109375" style="232" customWidth="1"/>
    <col min="7174" max="7174" width="14.7109375" style="232" customWidth="1"/>
    <col min="7175" max="7175" width="35.7109375" style="232" customWidth="1"/>
    <col min="7176" max="7176" width="17.7109375" style="232" customWidth="1"/>
    <col min="7177" max="7177" width="14.7109375" style="232" customWidth="1"/>
    <col min="7178" max="7178" width="30.7109375" style="232" customWidth="1"/>
    <col min="7179" max="7424" width="9.140625" style="232"/>
    <col min="7425" max="7425" width="8.7109375" style="232" customWidth="1"/>
    <col min="7426" max="7426" width="45.7109375" style="232" customWidth="1"/>
    <col min="7427" max="7427" width="15.7109375" style="232" customWidth="1"/>
    <col min="7428" max="7429" width="17.7109375" style="232" customWidth="1"/>
    <col min="7430" max="7430" width="14.7109375" style="232" customWidth="1"/>
    <col min="7431" max="7431" width="35.7109375" style="232" customWidth="1"/>
    <col min="7432" max="7432" width="17.7109375" style="232" customWidth="1"/>
    <col min="7433" max="7433" width="14.7109375" style="232" customWidth="1"/>
    <col min="7434" max="7434" width="30.7109375" style="232" customWidth="1"/>
    <col min="7435" max="7680" width="9.140625" style="232"/>
    <col min="7681" max="7681" width="8.7109375" style="232" customWidth="1"/>
    <col min="7682" max="7682" width="45.7109375" style="232" customWidth="1"/>
    <col min="7683" max="7683" width="15.7109375" style="232" customWidth="1"/>
    <col min="7684" max="7685" width="17.7109375" style="232" customWidth="1"/>
    <col min="7686" max="7686" width="14.7109375" style="232" customWidth="1"/>
    <col min="7687" max="7687" width="35.7109375" style="232" customWidth="1"/>
    <col min="7688" max="7688" width="17.7109375" style="232" customWidth="1"/>
    <col min="7689" max="7689" width="14.7109375" style="232" customWidth="1"/>
    <col min="7690" max="7690" width="30.7109375" style="232" customWidth="1"/>
    <col min="7691" max="7936" width="9.140625" style="232"/>
    <col min="7937" max="7937" width="8.7109375" style="232" customWidth="1"/>
    <col min="7938" max="7938" width="45.7109375" style="232" customWidth="1"/>
    <col min="7939" max="7939" width="15.7109375" style="232" customWidth="1"/>
    <col min="7940" max="7941" width="17.7109375" style="232" customWidth="1"/>
    <col min="7942" max="7942" width="14.7109375" style="232" customWidth="1"/>
    <col min="7943" max="7943" width="35.7109375" style="232" customWidth="1"/>
    <col min="7944" max="7944" width="17.7109375" style="232" customWidth="1"/>
    <col min="7945" max="7945" width="14.7109375" style="232" customWidth="1"/>
    <col min="7946" max="7946" width="30.7109375" style="232" customWidth="1"/>
    <col min="7947" max="8192" width="9.140625" style="232"/>
    <col min="8193" max="8193" width="8.7109375" style="232" customWidth="1"/>
    <col min="8194" max="8194" width="45.7109375" style="232" customWidth="1"/>
    <col min="8195" max="8195" width="15.7109375" style="232" customWidth="1"/>
    <col min="8196" max="8197" width="17.7109375" style="232" customWidth="1"/>
    <col min="8198" max="8198" width="14.7109375" style="232" customWidth="1"/>
    <col min="8199" max="8199" width="35.7109375" style="232" customWidth="1"/>
    <col min="8200" max="8200" width="17.7109375" style="232" customWidth="1"/>
    <col min="8201" max="8201" width="14.7109375" style="232" customWidth="1"/>
    <col min="8202" max="8202" width="30.7109375" style="232" customWidth="1"/>
    <col min="8203" max="8448" width="9.140625" style="232"/>
    <col min="8449" max="8449" width="8.7109375" style="232" customWidth="1"/>
    <col min="8450" max="8450" width="45.7109375" style="232" customWidth="1"/>
    <col min="8451" max="8451" width="15.7109375" style="232" customWidth="1"/>
    <col min="8452" max="8453" width="17.7109375" style="232" customWidth="1"/>
    <col min="8454" max="8454" width="14.7109375" style="232" customWidth="1"/>
    <col min="8455" max="8455" width="35.7109375" style="232" customWidth="1"/>
    <col min="8456" max="8456" width="17.7109375" style="232" customWidth="1"/>
    <col min="8457" max="8457" width="14.7109375" style="232" customWidth="1"/>
    <col min="8458" max="8458" width="30.7109375" style="232" customWidth="1"/>
    <col min="8459" max="8704" width="9.140625" style="232"/>
    <col min="8705" max="8705" width="8.7109375" style="232" customWidth="1"/>
    <col min="8706" max="8706" width="45.7109375" style="232" customWidth="1"/>
    <col min="8707" max="8707" width="15.7109375" style="232" customWidth="1"/>
    <col min="8708" max="8709" width="17.7109375" style="232" customWidth="1"/>
    <col min="8710" max="8710" width="14.7109375" style="232" customWidth="1"/>
    <col min="8711" max="8711" width="35.7109375" style="232" customWidth="1"/>
    <col min="8712" max="8712" width="17.7109375" style="232" customWidth="1"/>
    <col min="8713" max="8713" width="14.7109375" style="232" customWidth="1"/>
    <col min="8714" max="8714" width="30.7109375" style="232" customWidth="1"/>
    <col min="8715" max="8960" width="9.140625" style="232"/>
    <col min="8961" max="8961" width="8.7109375" style="232" customWidth="1"/>
    <col min="8962" max="8962" width="45.7109375" style="232" customWidth="1"/>
    <col min="8963" max="8963" width="15.7109375" style="232" customWidth="1"/>
    <col min="8964" max="8965" width="17.7109375" style="232" customWidth="1"/>
    <col min="8966" max="8966" width="14.7109375" style="232" customWidth="1"/>
    <col min="8967" max="8967" width="35.7109375" style="232" customWidth="1"/>
    <col min="8968" max="8968" width="17.7109375" style="232" customWidth="1"/>
    <col min="8969" max="8969" width="14.7109375" style="232" customWidth="1"/>
    <col min="8970" max="8970" width="30.7109375" style="232" customWidth="1"/>
    <col min="8971" max="9216" width="9.140625" style="232"/>
    <col min="9217" max="9217" width="8.7109375" style="232" customWidth="1"/>
    <col min="9218" max="9218" width="45.7109375" style="232" customWidth="1"/>
    <col min="9219" max="9219" width="15.7109375" style="232" customWidth="1"/>
    <col min="9220" max="9221" width="17.7109375" style="232" customWidth="1"/>
    <col min="9222" max="9222" width="14.7109375" style="232" customWidth="1"/>
    <col min="9223" max="9223" width="35.7109375" style="232" customWidth="1"/>
    <col min="9224" max="9224" width="17.7109375" style="232" customWidth="1"/>
    <col min="9225" max="9225" width="14.7109375" style="232" customWidth="1"/>
    <col min="9226" max="9226" width="30.7109375" style="232" customWidth="1"/>
    <col min="9227" max="9472" width="9.140625" style="232"/>
    <col min="9473" max="9473" width="8.7109375" style="232" customWidth="1"/>
    <col min="9474" max="9474" width="45.7109375" style="232" customWidth="1"/>
    <col min="9475" max="9475" width="15.7109375" style="232" customWidth="1"/>
    <col min="9476" max="9477" width="17.7109375" style="232" customWidth="1"/>
    <col min="9478" max="9478" width="14.7109375" style="232" customWidth="1"/>
    <col min="9479" max="9479" width="35.7109375" style="232" customWidth="1"/>
    <col min="9480" max="9480" width="17.7109375" style="232" customWidth="1"/>
    <col min="9481" max="9481" width="14.7109375" style="232" customWidth="1"/>
    <col min="9482" max="9482" width="30.7109375" style="232" customWidth="1"/>
    <col min="9483" max="9728" width="9.140625" style="232"/>
    <col min="9729" max="9729" width="8.7109375" style="232" customWidth="1"/>
    <col min="9730" max="9730" width="45.7109375" style="232" customWidth="1"/>
    <col min="9731" max="9731" width="15.7109375" style="232" customWidth="1"/>
    <col min="9732" max="9733" width="17.7109375" style="232" customWidth="1"/>
    <col min="9734" max="9734" width="14.7109375" style="232" customWidth="1"/>
    <col min="9735" max="9735" width="35.7109375" style="232" customWidth="1"/>
    <col min="9736" max="9736" width="17.7109375" style="232" customWidth="1"/>
    <col min="9737" max="9737" width="14.7109375" style="232" customWidth="1"/>
    <col min="9738" max="9738" width="30.7109375" style="232" customWidth="1"/>
    <col min="9739" max="9984" width="9.140625" style="232"/>
    <col min="9985" max="9985" width="8.7109375" style="232" customWidth="1"/>
    <col min="9986" max="9986" width="45.7109375" style="232" customWidth="1"/>
    <col min="9987" max="9987" width="15.7109375" style="232" customWidth="1"/>
    <col min="9988" max="9989" width="17.7109375" style="232" customWidth="1"/>
    <col min="9990" max="9990" width="14.7109375" style="232" customWidth="1"/>
    <col min="9991" max="9991" width="35.7109375" style="232" customWidth="1"/>
    <col min="9992" max="9992" width="17.7109375" style="232" customWidth="1"/>
    <col min="9993" max="9993" width="14.7109375" style="232" customWidth="1"/>
    <col min="9994" max="9994" width="30.7109375" style="232" customWidth="1"/>
    <col min="9995" max="10240" width="9.140625" style="232"/>
    <col min="10241" max="10241" width="8.7109375" style="232" customWidth="1"/>
    <col min="10242" max="10242" width="45.7109375" style="232" customWidth="1"/>
    <col min="10243" max="10243" width="15.7109375" style="232" customWidth="1"/>
    <col min="10244" max="10245" width="17.7109375" style="232" customWidth="1"/>
    <col min="10246" max="10246" width="14.7109375" style="232" customWidth="1"/>
    <col min="10247" max="10247" width="35.7109375" style="232" customWidth="1"/>
    <col min="10248" max="10248" width="17.7109375" style="232" customWidth="1"/>
    <col min="10249" max="10249" width="14.7109375" style="232" customWidth="1"/>
    <col min="10250" max="10250" width="30.7109375" style="232" customWidth="1"/>
    <col min="10251" max="10496" width="9.140625" style="232"/>
    <col min="10497" max="10497" width="8.7109375" style="232" customWidth="1"/>
    <col min="10498" max="10498" width="45.7109375" style="232" customWidth="1"/>
    <col min="10499" max="10499" width="15.7109375" style="232" customWidth="1"/>
    <col min="10500" max="10501" width="17.7109375" style="232" customWidth="1"/>
    <col min="10502" max="10502" width="14.7109375" style="232" customWidth="1"/>
    <col min="10503" max="10503" width="35.7109375" style="232" customWidth="1"/>
    <col min="10504" max="10504" width="17.7109375" style="232" customWidth="1"/>
    <col min="10505" max="10505" width="14.7109375" style="232" customWidth="1"/>
    <col min="10506" max="10506" width="30.7109375" style="232" customWidth="1"/>
    <col min="10507" max="10752" width="9.140625" style="232"/>
    <col min="10753" max="10753" width="8.7109375" style="232" customWidth="1"/>
    <col min="10754" max="10754" width="45.7109375" style="232" customWidth="1"/>
    <col min="10755" max="10755" width="15.7109375" style="232" customWidth="1"/>
    <col min="10756" max="10757" width="17.7109375" style="232" customWidth="1"/>
    <col min="10758" max="10758" width="14.7109375" style="232" customWidth="1"/>
    <col min="10759" max="10759" width="35.7109375" style="232" customWidth="1"/>
    <col min="10760" max="10760" width="17.7109375" style="232" customWidth="1"/>
    <col min="10761" max="10761" width="14.7109375" style="232" customWidth="1"/>
    <col min="10762" max="10762" width="30.7109375" style="232" customWidth="1"/>
    <col min="10763" max="11008" width="9.140625" style="232"/>
    <col min="11009" max="11009" width="8.7109375" style="232" customWidth="1"/>
    <col min="11010" max="11010" width="45.7109375" style="232" customWidth="1"/>
    <col min="11011" max="11011" width="15.7109375" style="232" customWidth="1"/>
    <col min="11012" max="11013" width="17.7109375" style="232" customWidth="1"/>
    <col min="11014" max="11014" width="14.7109375" style="232" customWidth="1"/>
    <col min="11015" max="11015" width="35.7109375" style="232" customWidth="1"/>
    <col min="11016" max="11016" width="17.7109375" style="232" customWidth="1"/>
    <col min="11017" max="11017" width="14.7109375" style="232" customWidth="1"/>
    <col min="11018" max="11018" width="30.7109375" style="232" customWidth="1"/>
    <col min="11019" max="11264" width="9.140625" style="232"/>
    <col min="11265" max="11265" width="8.7109375" style="232" customWidth="1"/>
    <col min="11266" max="11266" width="45.7109375" style="232" customWidth="1"/>
    <col min="11267" max="11267" width="15.7109375" style="232" customWidth="1"/>
    <col min="11268" max="11269" width="17.7109375" style="232" customWidth="1"/>
    <col min="11270" max="11270" width="14.7109375" style="232" customWidth="1"/>
    <col min="11271" max="11271" width="35.7109375" style="232" customWidth="1"/>
    <col min="11272" max="11272" width="17.7109375" style="232" customWidth="1"/>
    <col min="11273" max="11273" width="14.7109375" style="232" customWidth="1"/>
    <col min="11274" max="11274" width="30.7109375" style="232" customWidth="1"/>
    <col min="11275" max="11520" width="9.140625" style="232"/>
    <col min="11521" max="11521" width="8.7109375" style="232" customWidth="1"/>
    <col min="11522" max="11522" width="45.7109375" style="232" customWidth="1"/>
    <col min="11523" max="11523" width="15.7109375" style="232" customWidth="1"/>
    <col min="11524" max="11525" width="17.7109375" style="232" customWidth="1"/>
    <col min="11526" max="11526" width="14.7109375" style="232" customWidth="1"/>
    <col min="11527" max="11527" width="35.7109375" style="232" customWidth="1"/>
    <col min="11528" max="11528" width="17.7109375" style="232" customWidth="1"/>
    <col min="11529" max="11529" width="14.7109375" style="232" customWidth="1"/>
    <col min="11530" max="11530" width="30.7109375" style="232" customWidth="1"/>
    <col min="11531" max="11776" width="9.140625" style="232"/>
    <col min="11777" max="11777" width="8.7109375" style="232" customWidth="1"/>
    <col min="11778" max="11778" width="45.7109375" style="232" customWidth="1"/>
    <col min="11779" max="11779" width="15.7109375" style="232" customWidth="1"/>
    <col min="11780" max="11781" width="17.7109375" style="232" customWidth="1"/>
    <col min="11782" max="11782" width="14.7109375" style="232" customWidth="1"/>
    <col min="11783" max="11783" width="35.7109375" style="232" customWidth="1"/>
    <col min="11784" max="11784" width="17.7109375" style="232" customWidth="1"/>
    <col min="11785" max="11785" width="14.7109375" style="232" customWidth="1"/>
    <col min="11786" max="11786" width="30.7109375" style="232" customWidth="1"/>
    <col min="11787" max="12032" width="9.140625" style="232"/>
    <col min="12033" max="12033" width="8.7109375" style="232" customWidth="1"/>
    <col min="12034" max="12034" width="45.7109375" style="232" customWidth="1"/>
    <col min="12035" max="12035" width="15.7109375" style="232" customWidth="1"/>
    <col min="12036" max="12037" width="17.7109375" style="232" customWidth="1"/>
    <col min="12038" max="12038" width="14.7109375" style="232" customWidth="1"/>
    <col min="12039" max="12039" width="35.7109375" style="232" customWidth="1"/>
    <col min="12040" max="12040" width="17.7109375" style="232" customWidth="1"/>
    <col min="12041" max="12041" width="14.7109375" style="232" customWidth="1"/>
    <col min="12042" max="12042" width="30.7109375" style="232" customWidth="1"/>
    <col min="12043" max="12288" width="9.140625" style="232"/>
    <col min="12289" max="12289" width="8.7109375" style="232" customWidth="1"/>
    <col min="12290" max="12290" width="45.7109375" style="232" customWidth="1"/>
    <col min="12291" max="12291" width="15.7109375" style="232" customWidth="1"/>
    <col min="12292" max="12293" width="17.7109375" style="232" customWidth="1"/>
    <col min="12294" max="12294" width="14.7109375" style="232" customWidth="1"/>
    <col min="12295" max="12295" width="35.7109375" style="232" customWidth="1"/>
    <col min="12296" max="12296" width="17.7109375" style="232" customWidth="1"/>
    <col min="12297" max="12297" width="14.7109375" style="232" customWidth="1"/>
    <col min="12298" max="12298" width="30.7109375" style="232" customWidth="1"/>
    <col min="12299" max="12544" width="9.140625" style="232"/>
    <col min="12545" max="12545" width="8.7109375" style="232" customWidth="1"/>
    <col min="12546" max="12546" width="45.7109375" style="232" customWidth="1"/>
    <col min="12547" max="12547" width="15.7109375" style="232" customWidth="1"/>
    <col min="12548" max="12549" width="17.7109375" style="232" customWidth="1"/>
    <col min="12550" max="12550" width="14.7109375" style="232" customWidth="1"/>
    <col min="12551" max="12551" width="35.7109375" style="232" customWidth="1"/>
    <col min="12552" max="12552" width="17.7109375" style="232" customWidth="1"/>
    <col min="12553" max="12553" width="14.7109375" style="232" customWidth="1"/>
    <col min="12554" max="12554" width="30.7109375" style="232" customWidth="1"/>
    <col min="12555" max="12800" width="9.140625" style="232"/>
    <col min="12801" max="12801" width="8.7109375" style="232" customWidth="1"/>
    <col min="12802" max="12802" width="45.7109375" style="232" customWidth="1"/>
    <col min="12803" max="12803" width="15.7109375" style="232" customWidth="1"/>
    <col min="12804" max="12805" width="17.7109375" style="232" customWidth="1"/>
    <col min="12806" max="12806" width="14.7109375" style="232" customWidth="1"/>
    <col min="12807" max="12807" width="35.7109375" style="232" customWidth="1"/>
    <col min="12808" max="12808" width="17.7109375" style="232" customWidth="1"/>
    <col min="12809" max="12809" width="14.7109375" style="232" customWidth="1"/>
    <col min="12810" max="12810" width="30.7109375" style="232" customWidth="1"/>
    <col min="12811" max="13056" width="9.140625" style="232"/>
    <col min="13057" max="13057" width="8.7109375" style="232" customWidth="1"/>
    <col min="13058" max="13058" width="45.7109375" style="232" customWidth="1"/>
    <col min="13059" max="13059" width="15.7109375" style="232" customWidth="1"/>
    <col min="13060" max="13061" width="17.7109375" style="232" customWidth="1"/>
    <col min="13062" max="13062" width="14.7109375" style="232" customWidth="1"/>
    <col min="13063" max="13063" width="35.7109375" style="232" customWidth="1"/>
    <col min="13064" max="13064" width="17.7109375" style="232" customWidth="1"/>
    <col min="13065" max="13065" width="14.7109375" style="232" customWidth="1"/>
    <col min="13066" max="13066" width="30.7109375" style="232" customWidth="1"/>
    <col min="13067" max="13312" width="9.140625" style="232"/>
    <col min="13313" max="13313" width="8.7109375" style="232" customWidth="1"/>
    <col min="13314" max="13314" width="45.7109375" style="232" customWidth="1"/>
    <col min="13315" max="13315" width="15.7109375" style="232" customWidth="1"/>
    <col min="13316" max="13317" width="17.7109375" style="232" customWidth="1"/>
    <col min="13318" max="13318" width="14.7109375" style="232" customWidth="1"/>
    <col min="13319" max="13319" width="35.7109375" style="232" customWidth="1"/>
    <col min="13320" max="13320" width="17.7109375" style="232" customWidth="1"/>
    <col min="13321" max="13321" width="14.7109375" style="232" customWidth="1"/>
    <col min="13322" max="13322" width="30.7109375" style="232" customWidth="1"/>
    <col min="13323" max="13568" width="9.140625" style="232"/>
    <col min="13569" max="13569" width="8.7109375" style="232" customWidth="1"/>
    <col min="13570" max="13570" width="45.7109375" style="232" customWidth="1"/>
    <col min="13571" max="13571" width="15.7109375" style="232" customWidth="1"/>
    <col min="13572" max="13573" width="17.7109375" style="232" customWidth="1"/>
    <col min="13574" max="13574" width="14.7109375" style="232" customWidth="1"/>
    <col min="13575" max="13575" width="35.7109375" style="232" customWidth="1"/>
    <col min="13576" max="13576" width="17.7109375" style="232" customWidth="1"/>
    <col min="13577" max="13577" width="14.7109375" style="232" customWidth="1"/>
    <col min="13578" max="13578" width="30.7109375" style="232" customWidth="1"/>
    <col min="13579" max="13824" width="9.140625" style="232"/>
    <col min="13825" max="13825" width="8.7109375" style="232" customWidth="1"/>
    <col min="13826" max="13826" width="45.7109375" style="232" customWidth="1"/>
    <col min="13827" max="13827" width="15.7109375" style="232" customWidth="1"/>
    <col min="13828" max="13829" width="17.7109375" style="232" customWidth="1"/>
    <col min="13830" max="13830" width="14.7109375" style="232" customWidth="1"/>
    <col min="13831" max="13831" width="35.7109375" style="232" customWidth="1"/>
    <col min="13832" max="13832" width="17.7109375" style="232" customWidth="1"/>
    <col min="13833" max="13833" width="14.7109375" style="232" customWidth="1"/>
    <col min="13834" max="13834" width="30.7109375" style="232" customWidth="1"/>
    <col min="13835" max="14080" width="9.140625" style="232"/>
    <col min="14081" max="14081" width="8.7109375" style="232" customWidth="1"/>
    <col min="14082" max="14082" width="45.7109375" style="232" customWidth="1"/>
    <col min="14083" max="14083" width="15.7109375" style="232" customWidth="1"/>
    <col min="14084" max="14085" width="17.7109375" style="232" customWidth="1"/>
    <col min="14086" max="14086" width="14.7109375" style="232" customWidth="1"/>
    <col min="14087" max="14087" width="35.7109375" style="232" customWidth="1"/>
    <col min="14088" max="14088" width="17.7109375" style="232" customWidth="1"/>
    <col min="14089" max="14089" width="14.7109375" style="232" customWidth="1"/>
    <col min="14090" max="14090" width="30.7109375" style="232" customWidth="1"/>
    <col min="14091" max="14336" width="9.140625" style="232"/>
    <col min="14337" max="14337" width="8.7109375" style="232" customWidth="1"/>
    <col min="14338" max="14338" width="45.7109375" style="232" customWidth="1"/>
    <col min="14339" max="14339" width="15.7109375" style="232" customWidth="1"/>
    <col min="14340" max="14341" width="17.7109375" style="232" customWidth="1"/>
    <col min="14342" max="14342" width="14.7109375" style="232" customWidth="1"/>
    <col min="14343" max="14343" width="35.7109375" style="232" customWidth="1"/>
    <col min="14344" max="14344" width="17.7109375" style="232" customWidth="1"/>
    <col min="14345" max="14345" width="14.7109375" style="232" customWidth="1"/>
    <col min="14346" max="14346" width="30.7109375" style="232" customWidth="1"/>
    <col min="14347" max="14592" width="9.140625" style="232"/>
    <col min="14593" max="14593" width="8.7109375" style="232" customWidth="1"/>
    <col min="14594" max="14594" width="45.7109375" style="232" customWidth="1"/>
    <col min="14595" max="14595" width="15.7109375" style="232" customWidth="1"/>
    <col min="14596" max="14597" width="17.7109375" style="232" customWidth="1"/>
    <col min="14598" max="14598" width="14.7109375" style="232" customWidth="1"/>
    <col min="14599" max="14599" width="35.7109375" style="232" customWidth="1"/>
    <col min="14600" max="14600" width="17.7109375" style="232" customWidth="1"/>
    <col min="14601" max="14601" width="14.7109375" style="232" customWidth="1"/>
    <col min="14602" max="14602" width="30.7109375" style="232" customWidth="1"/>
    <col min="14603" max="14848" width="9.140625" style="232"/>
    <col min="14849" max="14849" width="8.7109375" style="232" customWidth="1"/>
    <col min="14850" max="14850" width="45.7109375" style="232" customWidth="1"/>
    <col min="14851" max="14851" width="15.7109375" style="232" customWidth="1"/>
    <col min="14852" max="14853" width="17.7109375" style="232" customWidth="1"/>
    <col min="14854" max="14854" width="14.7109375" style="232" customWidth="1"/>
    <col min="14855" max="14855" width="35.7109375" style="232" customWidth="1"/>
    <col min="14856" max="14856" width="17.7109375" style="232" customWidth="1"/>
    <col min="14857" max="14857" width="14.7109375" style="232" customWidth="1"/>
    <col min="14858" max="14858" width="30.7109375" style="232" customWidth="1"/>
    <col min="14859" max="15104" width="9.140625" style="232"/>
    <col min="15105" max="15105" width="8.7109375" style="232" customWidth="1"/>
    <col min="15106" max="15106" width="45.7109375" style="232" customWidth="1"/>
    <col min="15107" max="15107" width="15.7109375" style="232" customWidth="1"/>
    <col min="15108" max="15109" width="17.7109375" style="232" customWidth="1"/>
    <col min="15110" max="15110" width="14.7109375" style="232" customWidth="1"/>
    <col min="15111" max="15111" width="35.7109375" style="232" customWidth="1"/>
    <col min="15112" max="15112" width="17.7109375" style="232" customWidth="1"/>
    <col min="15113" max="15113" width="14.7109375" style="232" customWidth="1"/>
    <col min="15114" max="15114" width="30.7109375" style="232" customWidth="1"/>
    <col min="15115" max="15360" width="9.140625" style="232"/>
    <col min="15361" max="15361" width="8.7109375" style="232" customWidth="1"/>
    <col min="15362" max="15362" width="45.7109375" style="232" customWidth="1"/>
    <col min="15363" max="15363" width="15.7109375" style="232" customWidth="1"/>
    <col min="15364" max="15365" width="17.7109375" style="232" customWidth="1"/>
    <col min="15366" max="15366" width="14.7109375" style="232" customWidth="1"/>
    <col min="15367" max="15367" width="35.7109375" style="232" customWidth="1"/>
    <col min="15368" max="15368" width="17.7109375" style="232" customWidth="1"/>
    <col min="15369" max="15369" width="14.7109375" style="232" customWidth="1"/>
    <col min="15370" max="15370" width="30.7109375" style="232" customWidth="1"/>
    <col min="15371" max="15616" width="9.140625" style="232"/>
    <col min="15617" max="15617" width="8.7109375" style="232" customWidth="1"/>
    <col min="15618" max="15618" width="45.7109375" style="232" customWidth="1"/>
    <col min="15619" max="15619" width="15.7109375" style="232" customWidth="1"/>
    <col min="15620" max="15621" width="17.7109375" style="232" customWidth="1"/>
    <col min="15622" max="15622" width="14.7109375" style="232" customWidth="1"/>
    <col min="15623" max="15623" width="35.7109375" style="232" customWidth="1"/>
    <col min="15624" max="15624" width="17.7109375" style="232" customWidth="1"/>
    <col min="15625" max="15625" width="14.7109375" style="232" customWidth="1"/>
    <col min="15626" max="15626" width="30.7109375" style="232" customWidth="1"/>
    <col min="15627" max="15872" width="9.140625" style="232"/>
    <col min="15873" max="15873" width="8.7109375" style="232" customWidth="1"/>
    <col min="15874" max="15874" width="45.7109375" style="232" customWidth="1"/>
    <col min="15875" max="15875" width="15.7109375" style="232" customWidth="1"/>
    <col min="15876" max="15877" width="17.7109375" style="232" customWidth="1"/>
    <col min="15878" max="15878" width="14.7109375" style="232" customWidth="1"/>
    <col min="15879" max="15879" width="35.7109375" style="232" customWidth="1"/>
    <col min="15880" max="15880" width="17.7109375" style="232" customWidth="1"/>
    <col min="15881" max="15881" width="14.7109375" style="232" customWidth="1"/>
    <col min="15882" max="15882" width="30.7109375" style="232" customWidth="1"/>
    <col min="15883" max="16128" width="9.140625" style="232"/>
    <col min="16129" max="16129" width="8.7109375" style="232" customWidth="1"/>
    <col min="16130" max="16130" width="45.7109375" style="232" customWidth="1"/>
    <col min="16131" max="16131" width="15.7109375" style="232" customWidth="1"/>
    <col min="16132" max="16133" width="17.7109375" style="232" customWidth="1"/>
    <col min="16134" max="16134" width="14.7109375" style="232" customWidth="1"/>
    <col min="16135" max="16135" width="35.7109375" style="232" customWidth="1"/>
    <col min="16136" max="16136" width="17.7109375" style="232" customWidth="1"/>
    <col min="16137" max="16137" width="14.7109375" style="232" customWidth="1"/>
    <col min="16138" max="16138" width="30.7109375" style="232" customWidth="1"/>
    <col min="16139" max="16384" width="9.140625" style="232"/>
  </cols>
  <sheetData>
    <row r="1" spans="1:10" s="306" customFormat="1" ht="18.75" x14ac:dyDescent="0.25">
      <c r="A1" s="398"/>
      <c r="B1" s="1142"/>
      <c r="C1" s="1142"/>
      <c r="D1" s="398"/>
      <c r="E1" s="398"/>
      <c r="F1" s="398"/>
      <c r="G1" s="1143"/>
      <c r="H1" s="398"/>
      <c r="I1" s="398"/>
      <c r="J1" s="1144" t="s">
        <v>2234</v>
      </c>
    </row>
    <row r="2" spans="1:10" ht="18" customHeight="1" x14ac:dyDescent="0.25">
      <c r="A2" s="2400" t="s">
        <v>1459</v>
      </c>
      <c r="B2" s="2400"/>
      <c r="C2" s="2400"/>
      <c r="D2" s="2400"/>
      <c r="E2" s="2400"/>
      <c r="F2" s="2400"/>
      <c r="G2" s="2400"/>
      <c r="H2" s="2400"/>
      <c r="I2" s="2400"/>
      <c r="J2" s="2400"/>
    </row>
    <row r="3" spans="1:10" ht="18" customHeight="1" x14ac:dyDescent="0.25">
      <c r="A3" s="2318" t="s">
        <v>88</v>
      </c>
      <c r="B3" s="2318"/>
      <c r="C3" s="2318"/>
      <c r="D3" s="2318"/>
      <c r="E3" s="2318"/>
      <c r="F3" s="2318"/>
      <c r="G3" s="2318"/>
      <c r="H3" s="2318"/>
      <c r="I3" s="2318"/>
      <c r="J3" s="2318"/>
    </row>
    <row r="4" spans="1:10" ht="18" customHeight="1" x14ac:dyDescent="0.25">
      <c r="A4" s="2318" t="s">
        <v>91</v>
      </c>
      <c r="B4" s="2318"/>
      <c r="C4" s="2318"/>
      <c r="D4" s="2318"/>
      <c r="E4" s="2318"/>
      <c r="F4" s="2318"/>
      <c r="G4" s="2318"/>
      <c r="H4" s="2318"/>
      <c r="I4" s="2318"/>
      <c r="J4" s="2318"/>
    </row>
    <row r="5" spans="1:10" ht="18" customHeight="1" x14ac:dyDescent="0.25">
      <c r="A5" s="2402" t="s">
        <v>1634</v>
      </c>
      <c r="B5" s="2402"/>
      <c r="C5" s="2402"/>
      <c r="D5" s="2402"/>
      <c r="E5" s="2402"/>
      <c r="F5" s="2402"/>
      <c r="G5" s="2402"/>
      <c r="H5" s="2402"/>
      <c r="I5" s="2402"/>
      <c r="J5" s="2402"/>
    </row>
    <row r="6" spans="1:10" ht="112.5" x14ac:dyDescent="0.25">
      <c r="A6" s="1218" t="s">
        <v>1</v>
      </c>
      <c r="B6" s="1223" t="s">
        <v>2</v>
      </c>
      <c r="C6" s="1223" t="s">
        <v>3</v>
      </c>
      <c r="D6" s="608" t="s">
        <v>706</v>
      </c>
      <c r="E6" s="609" t="s">
        <v>1259</v>
      </c>
      <c r="F6" s="609" t="s">
        <v>4</v>
      </c>
      <c r="G6" s="1223" t="s">
        <v>5</v>
      </c>
      <c r="H6" s="1223" t="s">
        <v>1253</v>
      </c>
      <c r="I6" s="1223" t="s">
        <v>6</v>
      </c>
      <c r="J6" s="1223" t="s">
        <v>7</v>
      </c>
    </row>
    <row r="7" spans="1:10" ht="18.75" x14ac:dyDescent="0.25">
      <c r="A7" s="329">
        <v>1</v>
      </c>
      <c r="B7" s="1145">
        <v>2</v>
      </c>
      <c r="C7" s="1145">
        <v>3</v>
      </c>
      <c r="D7" s="329">
        <v>4</v>
      </c>
      <c r="E7" s="329">
        <v>5</v>
      </c>
      <c r="F7" s="329">
        <v>6</v>
      </c>
      <c r="G7" s="1145">
        <v>7</v>
      </c>
      <c r="H7" s="329">
        <v>8</v>
      </c>
      <c r="I7" s="329">
        <v>9</v>
      </c>
      <c r="J7" s="1145">
        <v>10</v>
      </c>
    </row>
    <row r="8" spans="1:10" ht="21" customHeight="1" x14ac:dyDescent="0.25">
      <c r="A8" s="2031" t="s">
        <v>804</v>
      </c>
      <c r="B8" s="2031"/>
      <c r="C8" s="2031"/>
      <c r="D8" s="2031"/>
      <c r="E8" s="2031"/>
      <c r="F8" s="2031"/>
      <c r="G8" s="2031"/>
      <c r="H8" s="2031"/>
      <c r="I8" s="2031"/>
      <c r="J8" s="2031"/>
    </row>
    <row r="9" spans="1:10" s="24" customFormat="1" ht="18" customHeight="1" x14ac:dyDescent="0.25">
      <c r="A9" s="2496" t="s">
        <v>10</v>
      </c>
      <c r="B9" s="1900" t="s">
        <v>800</v>
      </c>
      <c r="C9" s="1146" t="s">
        <v>778</v>
      </c>
      <c r="D9" s="808">
        <f>D10+D11+D12+D13</f>
        <v>17417.7</v>
      </c>
      <c r="E9" s="808">
        <f>E10+E11+E12+E13</f>
        <v>17417.7</v>
      </c>
      <c r="F9" s="808">
        <f>E9/D9*100</f>
        <v>100</v>
      </c>
      <c r="G9" s="2949"/>
      <c r="H9" s="808">
        <f>H10+H11+H12+H13</f>
        <v>17417.7</v>
      </c>
      <c r="I9" s="1205">
        <f t="shared" ref="I9:I14" si="0">H9/D9*100</f>
        <v>100</v>
      </c>
      <c r="J9" s="2965"/>
    </row>
    <row r="10" spans="1:10" ht="74.25" customHeight="1" x14ac:dyDescent="0.25">
      <c r="A10" s="2496"/>
      <c r="B10" s="1900"/>
      <c r="C10" s="1204" t="s">
        <v>22</v>
      </c>
      <c r="D10" s="808">
        <v>0</v>
      </c>
      <c r="E10" s="808">
        <v>0</v>
      </c>
      <c r="F10" s="808">
        <v>0</v>
      </c>
      <c r="G10" s="2950"/>
      <c r="H10" s="808">
        <v>0</v>
      </c>
      <c r="I10" s="1205">
        <v>0</v>
      </c>
      <c r="J10" s="2965"/>
    </row>
    <row r="11" spans="1:10" ht="72.75" customHeight="1" x14ac:dyDescent="0.25">
      <c r="A11" s="2496"/>
      <c r="B11" s="1900"/>
      <c r="C11" s="1204" t="s">
        <v>19</v>
      </c>
      <c r="D11" s="808">
        <v>0</v>
      </c>
      <c r="E11" s="808">
        <v>0</v>
      </c>
      <c r="F11" s="808">
        <v>0</v>
      </c>
      <c r="G11" s="2950"/>
      <c r="H11" s="808">
        <v>0</v>
      </c>
      <c r="I11" s="1205">
        <v>0</v>
      </c>
      <c r="J11" s="2965"/>
    </row>
    <row r="12" spans="1:10" ht="90" customHeight="1" x14ac:dyDescent="0.25">
      <c r="A12" s="2496"/>
      <c r="B12" s="1900"/>
      <c r="C12" s="1204" t="s">
        <v>23</v>
      </c>
      <c r="D12" s="808">
        <f>D17</f>
        <v>17417.7</v>
      </c>
      <c r="E12" s="808">
        <f>E17</f>
        <v>17417.7</v>
      </c>
      <c r="F12" s="808">
        <v>0</v>
      </c>
      <c r="G12" s="2950"/>
      <c r="H12" s="808">
        <f>H17</f>
        <v>17417.7</v>
      </c>
      <c r="I12" s="1205">
        <f t="shared" si="0"/>
        <v>100</v>
      </c>
      <c r="J12" s="2965"/>
    </row>
    <row r="13" spans="1:10" ht="57.75" customHeight="1" x14ac:dyDescent="0.25">
      <c r="A13" s="2496"/>
      <c r="B13" s="1900"/>
      <c r="C13" s="1204" t="s">
        <v>24</v>
      </c>
      <c r="D13" s="808">
        <v>0</v>
      </c>
      <c r="E13" s="808">
        <v>0</v>
      </c>
      <c r="F13" s="808">
        <v>0</v>
      </c>
      <c r="G13" s="2951"/>
      <c r="H13" s="808">
        <v>0</v>
      </c>
      <c r="I13" s="1205">
        <v>0</v>
      </c>
      <c r="J13" s="2965"/>
    </row>
    <row r="14" spans="1:10" ht="18" customHeight="1" x14ac:dyDescent="0.25">
      <c r="A14" s="2588" t="s">
        <v>25</v>
      </c>
      <c r="B14" s="2536" t="s">
        <v>801</v>
      </c>
      <c r="C14" s="1210" t="s">
        <v>778</v>
      </c>
      <c r="D14" s="501">
        <f>D15+D16+D17+D18</f>
        <v>17417.7</v>
      </c>
      <c r="E14" s="501">
        <f>E15+E16+E17+E18</f>
        <v>17417.7</v>
      </c>
      <c r="F14" s="501">
        <f t="shared" ref="F14" si="1">E14/D14*100</f>
        <v>100</v>
      </c>
      <c r="G14" s="2131"/>
      <c r="H14" s="501">
        <f>H15+H16+H17+H18</f>
        <v>17417.7</v>
      </c>
      <c r="I14" s="501">
        <f t="shared" si="0"/>
        <v>100</v>
      </c>
      <c r="J14" s="2131"/>
    </row>
    <row r="15" spans="1:10" ht="73.5" customHeight="1" x14ac:dyDescent="0.25">
      <c r="A15" s="2612"/>
      <c r="B15" s="2613"/>
      <c r="C15" s="1210" t="s">
        <v>22</v>
      </c>
      <c r="D15" s="501">
        <v>0</v>
      </c>
      <c r="E15" s="501">
        <v>0</v>
      </c>
      <c r="F15" s="501">
        <v>0</v>
      </c>
      <c r="G15" s="2312"/>
      <c r="H15" s="501">
        <v>0</v>
      </c>
      <c r="I15" s="501">
        <v>0</v>
      </c>
      <c r="J15" s="2312"/>
    </row>
    <row r="16" spans="1:10" ht="75" customHeight="1" x14ac:dyDescent="0.25">
      <c r="A16" s="2589"/>
      <c r="B16" s="2537"/>
      <c r="C16" s="1210" t="s">
        <v>19</v>
      </c>
      <c r="D16" s="501">
        <v>0</v>
      </c>
      <c r="E16" s="501">
        <v>0</v>
      </c>
      <c r="F16" s="501">
        <v>0</v>
      </c>
      <c r="G16" s="2132"/>
      <c r="H16" s="501">
        <v>0</v>
      </c>
      <c r="I16" s="501">
        <v>0</v>
      </c>
      <c r="J16" s="2132"/>
    </row>
    <row r="17" spans="1:10" ht="90.75" customHeight="1" x14ac:dyDescent="0.25">
      <c r="A17" s="2587"/>
      <c r="B17" s="1910" t="s">
        <v>1230</v>
      </c>
      <c r="C17" s="1210" t="s">
        <v>23</v>
      </c>
      <c r="D17" s="501">
        <f>D19+D20</f>
        <v>17417.7</v>
      </c>
      <c r="E17" s="501">
        <f>E19+E20</f>
        <v>17417.7</v>
      </c>
      <c r="F17" s="501">
        <f>E17/D17*100</f>
        <v>100</v>
      </c>
      <c r="G17" s="2963"/>
      <c r="H17" s="501">
        <f>H19+H20</f>
        <v>17417.7</v>
      </c>
      <c r="I17" s="501">
        <f>H17/D17*100</f>
        <v>100</v>
      </c>
      <c r="J17" s="2118"/>
    </row>
    <row r="18" spans="1:10" ht="57" customHeight="1" x14ac:dyDescent="0.25">
      <c r="A18" s="2587"/>
      <c r="B18" s="1910"/>
      <c r="C18" s="1210" t="s">
        <v>24</v>
      </c>
      <c r="D18" s="501">
        <v>0</v>
      </c>
      <c r="E18" s="501">
        <v>0</v>
      </c>
      <c r="F18" s="501">
        <v>0</v>
      </c>
      <c r="G18" s="2964"/>
      <c r="H18" s="501">
        <v>0</v>
      </c>
      <c r="I18" s="501">
        <v>0</v>
      </c>
      <c r="J18" s="2118"/>
    </row>
    <row r="19" spans="1:10" ht="146.25" customHeight="1" x14ac:dyDescent="0.25">
      <c r="A19" s="1214" t="s">
        <v>92</v>
      </c>
      <c r="B19" s="1187" t="s">
        <v>1635</v>
      </c>
      <c r="C19" s="1210" t="s">
        <v>23</v>
      </c>
      <c r="D19" s="501">
        <f>16092.9</f>
        <v>16092.9</v>
      </c>
      <c r="E19" s="501">
        <f>16092.9</f>
        <v>16092.9</v>
      </c>
      <c r="F19" s="501">
        <f>E19/D19*100</f>
        <v>100</v>
      </c>
      <c r="G19" s="1147" t="s">
        <v>1636</v>
      </c>
      <c r="H19" s="501">
        <v>16092.9</v>
      </c>
      <c r="I19" s="501">
        <f>H19/D19*100</f>
        <v>100</v>
      </c>
      <c r="J19" s="1211"/>
    </row>
    <row r="20" spans="1:10" ht="328.5" customHeight="1" x14ac:dyDescent="0.25">
      <c r="A20" s="1215" t="s">
        <v>93</v>
      </c>
      <c r="B20" s="1210" t="s">
        <v>1637</v>
      </c>
      <c r="C20" s="1210" t="s">
        <v>23</v>
      </c>
      <c r="D20" s="501">
        <v>1324.8</v>
      </c>
      <c r="E20" s="501">
        <v>1324.8</v>
      </c>
      <c r="F20" s="501">
        <f>E20/D20*100</f>
        <v>100</v>
      </c>
      <c r="G20" s="1147" t="s">
        <v>2760</v>
      </c>
      <c r="H20" s="501">
        <v>1324.8</v>
      </c>
      <c r="I20" s="501">
        <f>H20/D20*100</f>
        <v>100</v>
      </c>
      <c r="J20" s="1201"/>
    </row>
    <row r="21" spans="1:10" ht="21.75" customHeight="1" x14ac:dyDescent="0.25">
      <c r="A21" s="2108" t="s">
        <v>14</v>
      </c>
      <c r="B21" s="2509" t="s">
        <v>802</v>
      </c>
      <c r="C21" s="1204" t="s">
        <v>778</v>
      </c>
      <c r="D21" s="1205">
        <f>D22+D23+D24+D25</f>
        <v>0</v>
      </c>
      <c r="E21" s="1205">
        <f>E22+E23+E24+E25</f>
        <v>0</v>
      </c>
      <c r="F21" s="1205">
        <v>0</v>
      </c>
      <c r="G21" s="2958"/>
      <c r="H21" s="1205">
        <f>H22+H23+H24+H25</f>
        <v>0</v>
      </c>
      <c r="I21" s="1205">
        <v>0</v>
      </c>
      <c r="J21" s="2131" t="s">
        <v>883</v>
      </c>
    </row>
    <row r="22" spans="1:10" ht="70.5" customHeight="1" x14ac:dyDescent="0.25">
      <c r="A22" s="2109"/>
      <c r="B22" s="2510"/>
      <c r="C22" s="1204" t="s">
        <v>22</v>
      </c>
      <c r="D22" s="1205">
        <v>0</v>
      </c>
      <c r="E22" s="1205">
        <v>0</v>
      </c>
      <c r="F22" s="1205">
        <v>0</v>
      </c>
      <c r="G22" s="2959"/>
      <c r="H22" s="1205">
        <v>0</v>
      </c>
      <c r="I22" s="1205">
        <v>0</v>
      </c>
      <c r="J22" s="2312"/>
    </row>
    <row r="23" spans="1:10" ht="72" customHeight="1" x14ac:dyDescent="0.25">
      <c r="A23" s="2109"/>
      <c r="B23" s="2510"/>
      <c r="C23" s="1204" t="s">
        <v>19</v>
      </c>
      <c r="D23" s="1205">
        <v>0</v>
      </c>
      <c r="E23" s="1205">
        <v>0</v>
      </c>
      <c r="F23" s="1205">
        <v>0</v>
      </c>
      <c r="G23" s="2959"/>
      <c r="H23" s="1205">
        <v>0</v>
      </c>
      <c r="I23" s="1205">
        <v>0</v>
      </c>
      <c r="J23" s="2312"/>
    </row>
    <row r="24" spans="1:10" ht="96" customHeight="1" x14ac:dyDescent="0.25">
      <c r="A24" s="2109"/>
      <c r="B24" s="2510"/>
      <c r="C24" s="1204" t="s">
        <v>23</v>
      </c>
      <c r="D24" s="1205">
        <v>0</v>
      </c>
      <c r="E24" s="1205">
        <v>0</v>
      </c>
      <c r="F24" s="1205">
        <v>0</v>
      </c>
      <c r="G24" s="2959"/>
      <c r="H24" s="1205">
        <v>0</v>
      </c>
      <c r="I24" s="1205">
        <v>0</v>
      </c>
      <c r="J24" s="2312"/>
    </row>
    <row r="25" spans="1:10" ht="57" customHeight="1" x14ac:dyDescent="0.25">
      <c r="A25" s="2110"/>
      <c r="B25" s="2511"/>
      <c r="C25" s="1204" t="s">
        <v>24</v>
      </c>
      <c r="D25" s="1205">
        <v>0</v>
      </c>
      <c r="E25" s="1205">
        <v>0</v>
      </c>
      <c r="F25" s="1205">
        <v>0</v>
      </c>
      <c r="G25" s="2960"/>
      <c r="H25" s="1205">
        <v>0</v>
      </c>
      <c r="I25" s="1205">
        <v>0</v>
      </c>
      <c r="J25" s="2132"/>
    </row>
    <row r="26" spans="1:10" ht="20.25" customHeight="1" x14ac:dyDescent="0.25">
      <c r="A26" s="2587" t="s">
        <v>78</v>
      </c>
      <c r="B26" s="1910" t="s">
        <v>803</v>
      </c>
      <c r="C26" s="1210" t="s">
        <v>778</v>
      </c>
      <c r="D26" s="501">
        <f>D27+D28+D29</f>
        <v>0</v>
      </c>
      <c r="E26" s="501">
        <v>0</v>
      </c>
      <c r="F26" s="501">
        <v>0</v>
      </c>
      <c r="G26" s="2961"/>
      <c r="H26" s="501">
        <f>H27+H28+H29</f>
        <v>0</v>
      </c>
      <c r="I26" s="501">
        <v>0</v>
      </c>
      <c r="J26" s="2962" t="s">
        <v>2761</v>
      </c>
    </row>
    <row r="27" spans="1:10" ht="75" customHeight="1" x14ac:dyDescent="0.25">
      <c r="A27" s="2587"/>
      <c r="B27" s="1910"/>
      <c r="C27" s="1210" t="s">
        <v>22</v>
      </c>
      <c r="D27" s="501">
        <v>0</v>
      </c>
      <c r="E27" s="501">
        <v>0</v>
      </c>
      <c r="F27" s="501">
        <v>0</v>
      </c>
      <c r="G27" s="2961"/>
      <c r="H27" s="501">
        <v>0</v>
      </c>
      <c r="I27" s="501">
        <v>0</v>
      </c>
      <c r="J27" s="2962"/>
    </row>
    <row r="28" spans="1:10" ht="77.25" customHeight="1" x14ac:dyDescent="0.25">
      <c r="A28" s="2587"/>
      <c r="B28" s="1910"/>
      <c r="C28" s="1210" t="s">
        <v>19</v>
      </c>
      <c r="D28" s="501">
        <v>0</v>
      </c>
      <c r="E28" s="501">
        <v>0</v>
      </c>
      <c r="F28" s="501">
        <v>0</v>
      </c>
      <c r="G28" s="2961"/>
      <c r="H28" s="501">
        <v>0</v>
      </c>
      <c r="I28" s="501">
        <v>0</v>
      </c>
      <c r="J28" s="2962"/>
    </row>
    <row r="29" spans="1:10" ht="111.75" customHeight="1" x14ac:dyDescent="0.25">
      <c r="A29" s="2587"/>
      <c r="B29" s="1910"/>
      <c r="C29" s="1210" t="s">
        <v>23</v>
      </c>
      <c r="D29" s="501">
        <v>0</v>
      </c>
      <c r="E29" s="501">
        <v>0</v>
      </c>
      <c r="F29" s="501">
        <v>0</v>
      </c>
      <c r="G29" s="2961"/>
      <c r="H29" s="501">
        <v>0</v>
      </c>
      <c r="I29" s="501">
        <v>0</v>
      </c>
      <c r="J29" s="2962"/>
    </row>
    <row r="30" spans="1:10" ht="18" customHeight="1" x14ac:dyDescent="0.25">
      <c r="A30" s="2943"/>
      <c r="B30" s="2946" t="s">
        <v>75</v>
      </c>
      <c r="C30" s="1204" t="s">
        <v>778</v>
      </c>
      <c r="D30" s="808">
        <f>D31+D32+D33+D34</f>
        <v>17417.7</v>
      </c>
      <c r="E30" s="808">
        <f>E31+E32+E33+E34</f>
        <v>17417.7</v>
      </c>
      <c r="F30" s="808">
        <f>E30/D30*100</f>
        <v>100</v>
      </c>
      <c r="G30" s="2949"/>
      <c r="H30" s="808">
        <f>H31+H32+H33+H34</f>
        <v>17417.7</v>
      </c>
      <c r="I30" s="808">
        <f>H30/D30*100</f>
        <v>100</v>
      </c>
      <c r="J30" s="2952"/>
    </row>
    <row r="31" spans="1:10" ht="75" customHeight="1" x14ac:dyDescent="0.25">
      <c r="A31" s="2944"/>
      <c r="B31" s="2947"/>
      <c r="C31" s="1204" t="s">
        <v>22</v>
      </c>
      <c r="D31" s="808">
        <f t="shared" ref="D31:E34" si="2">D10+D22</f>
        <v>0</v>
      </c>
      <c r="E31" s="808">
        <f t="shared" si="2"/>
        <v>0</v>
      </c>
      <c r="F31" s="808">
        <v>0</v>
      </c>
      <c r="G31" s="2950"/>
      <c r="H31" s="808">
        <f>H10+H22</f>
        <v>0</v>
      </c>
      <c r="I31" s="808">
        <v>0</v>
      </c>
      <c r="J31" s="2953"/>
    </row>
    <row r="32" spans="1:10" ht="72" customHeight="1" x14ac:dyDescent="0.25">
      <c r="A32" s="2944"/>
      <c r="B32" s="2947"/>
      <c r="C32" s="1204" t="s">
        <v>19</v>
      </c>
      <c r="D32" s="808">
        <f t="shared" si="2"/>
        <v>0</v>
      </c>
      <c r="E32" s="808">
        <f t="shared" si="2"/>
        <v>0</v>
      </c>
      <c r="F32" s="808">
        <v>0</v>
      </c>
      <c r="G32" s="2950"/>
      <c r="H32" s="808">
        <f>H11+H23</f>
        <v>0</v>
      </c>
      <c r="I32" s="808">
        <v>0</v>
      </c>
      <c r="J32" s="2953"/>
    </row>
    <row r="33" spans="1:10" ht="93.75" x14ac:dyDescent="0.25">
      <c r="A33" s="2944"/>
      <c r="B33" s="2947"/>
      <c r="C33" s="1204" t="s">
        <v>23</v>
      </c>
      <c r="D33" s="808">
        <f t="shared" si="2"/>
        <v>17417.7</v>
      </c>
      <c r="E33" s="808">
        <f t="shared" si="2"/>
        <v>17417.7</v>
      </c>
      <c r="F33" s="808">
        <f t="shared" ref="F33" si="3">E33/D33*100</f>
        <v>100</v>
      </c>
      <c r="G33" s="2950"/>
      <c r="H33" s="808">
        <f>H12+H24</f>
        <v>17417.7</v>
      </c>
      <c r="I33" s="808">
        <f t="shared" ref="I33:I35" si="4">H33/D33*100</f>
        <v>100</v>
      </c>
      <c r="J33" s="2953"/>
    </row>
    <row r="34" spans="1:10" ht="55.5" customHeight="1" x14ac:dyDescent="0.25">
      <c r="A34" s="2945"/>
      <c r="B34" s="2948"/>
      <c r="C34" s="1204" t="s">
        <v>24</v>
      </c>
      <c r="D34" s="808">
        <f t="shared" si="2"/>
        <v>0</v>
      </c>
      <c r="E34" s="808">
        <f t="shared" si="2"/>
        <v>0</v>
      </c>
      <c r="F34" s="808">
        <v>0</v>
      </c>
      <c r="G34" s="2951"/>
      <c r="H34" s="808">
        <f>H13+H25</f>
        <v>0</v>
      </c>
      <c r="I34" s="808">
        <v>0</v>
      </c>
      <c r="J34" s="2954"/>
    </row>
    <row r="35" spans="1:10" ht="18.75" x14ac:dyDescent="0.25">
      <c r="A35" s="2943"/>
      <c r="B35" s="2946" t="s">
        <v>29</v>
      </c>
      <c r="C35" s="1204" t="s">
        <v>778</v>
      </c>
      <c r="D35" s="808">
        <f>D36+D37+D38+D39</f>
        <v>17417.7</v>
      </c>
      <c r="E35" s="808">
        <f>E36+E37+E38+E39</f>
        <v>17417.7</v>
      </c>
      <c r="F35" s="808">
        <f>E35/D35*100</f>
        <v>100</v>
      </c>
      <c r="G35" s="2955"/>
      <c r="H35" s="808">
        <f>H36+H37+H38+H39</f>
        <v>17417.7</v>
      </c>
      <c r="I35" s="808">
        <f t="shared" si="4"/>
        <v>100</v>
      </c>
      <c r="J35" s="2955"/>
    </row>
    <row r="36" spans="1:10" ht="75" x14ac:dyDescent="0.25">
      <c r="A36" s="2944"/>
      <c r="B36" s="2947"/>
      <c r="C36" s="1204" t="s">
        <v>22</v>
      </c>
      <c r="D36" s="808">
        <f>D31</f>
        <v>0</v>
      </c>
      <c r="E36" s="808">
        <f>E31</f>
        <v>0</v>
      </c>
      <c r="F36" s="808">
        <v>0</v>
      </c>
      <c r="G36" s="2956"/>
      <c r="H36" s="808">
        <f>H31</f>
        <v>0</v>
      </c>
      <c r="I36" s="808">
        <v>0</v>
      </c>
      <c r="J36" s="2956"/>
    </row>
    <row r="37" spans="1:10" ht="75" x14ac:dyDescent="0.25">
      <c r="A37" s="2944"/>
      <c r="B37" s="2947"/>
      <c r="C37" s="1204" t="s">
        <v>19</v>
      </c>
      <c r="D37" s="808">
        <f t="shared" ref="D37:E39" si="5">D32</f>
        <v>0</v>
      </c>
      <c r="E37" s="808">
        <f t="shared" si="5"/>
        <v>0</v>
      </c>
      <c r="F37" s="808">
        <v>0</v>
      </c>
      <c r="G37" s="2956"/>
      <c r="H37" s="808">
        <f t="shared" ref="H37:H39" si="6">H32</f>
        <v>0</v>
      </c>
      <c r="I37" s="808">
        <v>0</v>
      </c>
      <c r="J37" s="2956"/>
    </row>
    <row r="38" spans="1:10" ht="93.75" x14ac:dyDescent="0.25">
      <c r="A38" s="2944"/>
      <c r="B38" s="2947"/>
      <c r="C38" s="1204" t="s">
        <v>23</v>
      </c>
      <c r="D38" s="808">
        <f t="shared" si="5"/>
        <v>17417.7</v>
      </c>
      <c r="E38" s="808">
        <f t="shared" si="5"/>
        <v>17417.7</v>
      </c>
      <c r="F38" s="808">
        <f t="shared" ref="F38" si="7">E38/D38*100</f>
        <v>100</v>
      </c>
      <c r="G38" s="2956"/>
      <c r="H38" s="808">
        <f t="shared" si="6"/>
        <v>17417.7</v>
      </c>
      <c r="I38" s="808">
        <f>H38/D38*100</f>
        <v>100</v>
      </c>
      <c r="J38" s="2956"/>
    </row>
    <row r="39" spans="1:10" ht="66" customHeight="1" x14ac:dyDescent="0.25">
      <c r="A39" s="2945"/>
      <c r="B39" s="2948"/>
      <c r="C39" s="1204" t="s">
        <v>24</v>
      </c>
      <c r="D39" s="808">
        <f t="shared" si="5"/>
        <v>0</v>
      </c>
      <c r="E39" s="808">
        <f t="shared" si="5"/>
        <v>0</v>
      </c>
      <c r="F39" s="808">
        <v>0</v>
      </c>
      <c r="G39" s="2957"/>
      <c r="H39" s="808">
        <f t="shared" si="6"/>
        <v>0</v>
      </c>
      <c r="I39" s="808">
        <v>0</v>
      </c>
      <c r="J39" s="2957"/>
    </row>
    <row r="40" spans="1:10" ht="18.75" x14ac:dyDescent="0.25">
      <c r="A40" s="398"/>
      <c r="B40" s="1142"/>
      <c r="C40" s="1142"/>
      <c r="D40" s="398"/>
      <c r="E40" s="398"/>
      <c r="F40" s="398"/>
      <c r="G40" s="1143"/>
      <c r="H40" s="398"/>
      <c r="I40" s="398"/>
      <c r="J40" s="1143"/>
    </row>
  </sheetData>
  <mergeCells count="33">
    <mergeCell ref="A9:A13"/>
    <mergeCell ref="B9:B13"/>
    <mergeCell ref="G9:G13"/>
    <mergeCell ref="J9:J13"/>
    <mergeCell ref="A2:J2"/>
    <mergeCell ref="A3:J3"/>
    <mergeCell ref="A4:J4"/>
    <mergeCell ref="A5:J5"/>
    <mergeCell ref="A8:J8"/>
    <mergeCell ref="A14:A16"/>
    <mergeCell ref="B14:B16"/>
    <mergeCell ref="G14:G16"/>
    <mergeCell ref="J14:J16"/>
    <mergeCell ref="A17:A18"/>
    <mergeCell ref="B17:B18"/>
    <mergeCell ref="G17:G18"/>
    <mergeCell ref="J17:J18"/>
    <mergeCell ref="A21:A25"/>
    <mergeCell ref="B21:B25"/>
    <mergeCell ref="G21:G25"/>
    <mergeCell ref="J21:J25"/>
    <mergeCell ref="A26:A29"/>
    <mergeCell ref="B26:B29"/>
    <mergeCell ref="G26:G29"/>
    <mergeCell ref="J26:J29"/>
    <mergeCell ref="A30:A34"/>
    <mergeCell ref="B30:B34"/>
    <mergeCell ref="G30:G34"/>
    <mergeCell ref="J30:J34"/>
    <mergeCell ref="A35:A39"/>
    <mergeCell ref="B35:B39"/>
    <mergeCell ref="G35:G39"/>
    <mergeCell ref="J35:J39"/>
  </mergeCells>
  <pageMargins left="0.78740157480314965" right="0.39370078740157483" top="0.78740157480314965" bottom="0.78740157480314965" header="0.39370078740157483" footer="0.39370078740157483"/>
  <pageSetup paperSize="9" scale="62" firstPageNumber="293" fitToWidth="0" fitToHeight="0" orientation="landscape" useFirstPageNumber="1" r:id="rId1"/>
  <headerFooter>
    <oddFooter>&amp;R&amp;"Times New Roman,обычный"&amp;14&amp;P</oddFooter>
  </headerFooter>
  <rowBreaks count="3" manualBreakCount="3">
    <brk id="16" max="16383" man="1"/>
    <brk id="20" max="16383" man="1"/>
    <brk id="29" max="16383" man="1"/>
  </rowBreaks>
  <colBreaks count="1" manualBreakCount="1">
    <brk id="10"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92D050"/>
  </sheetPr>
  <dimension ref="A1:G25"/>
  <sheetViews>
    <sheetView zoomScale="68" zoomScaleNormal="68" workbookViewId="0">
      <selection activeCell="S16" sqref="S16"/>
    </sheetView>
  </sheetViews>
  <sheetFormatPr defaultRowHeight="18" x14ac:dyDescent="0.25"/>
  <cols>
    <col min="1" max="1" width="5.7109375" style="208" customWidth="1"/>
    <col min="2" max="2" width="77.28515625" style="208" customWidth="1"/>
    <col min="3" max="3" width="12.28515625" style="208" customWidth="1"/>
    <col min="4" max="6" width="15.7109375" style="208" customWidth="1"/>
    <col min="7" max="7" width="70.28515625" style="208" customWidth="1"/>
    <col min="8" max="251" width="9.140625" style="208"/>
    <col min="252" max="252" width="5.7109375" style="208" customWidth="1"/>
    <col min="253" max="253" width="37.7109375" style="208" customWidth="1"/>
    <col min="254" max="254" width="15.7109375" style="208" customWidth="1"/>
    <col min="255" max="255" width="12.28515625" style="208" customWidth="1"/>
    <col min="256" max="258" width="15.7109375" style="208" customWidth="1"/>
    <col min="259" max="259" width="30.7109375" style="208" customWidth="1"/>
    <col min="260" max="260" width="13.7109375" style="208" customWidth="1"/>
    <col min="261" max="261" width="21" style="208" customWidth="1"/>
    <col min="262" max="263" width="15.7109375" style="208" customWidth="1"/>
    <col min="264" max="507" width="9.140625" style="208"/>
    <col min="508" max="508" width="5.7109375" style="208" customWidth="1"/>
    <col min="509" max="509" width="37.7109375" style="208" customWidth="1"/>
    <col min="510" max="510" width="15.7109375" style="208" customWidth="1"/>
    <col min="511" max="511" width="12.28515625" style="208" customWidth="1"/>
    <col min="512" max="514" width="15.7109375" style="208" customWidth="1"/>
    <col min="515" max="515" width="30.7109375" style="208" customWidth="1"/>
    <col min="516" max="516" width="13.7109375" style="208" customWidth="1"/>
    <col min="517" max="517" width="21" style="208" customWidth="1"/>
    <col min="518" max="519" width="15.7109375" style="208" customWidth="1"/>
    <col min="520" max="763" width="9.140625" style="208"/>
    <col min="764" max="764" width="5.7109375" style="208" customWidth="1"/>
    <col min="765" max="765" width="37.7109375" style="208" customWidth="1"/>
    <col min="766" max="766" width="15.7109375" style="208" customWidth="1"/>
    <col min="767" max="767" width="12.28515625" style="208" customWidth="1"/>
    <col min="768" max="770" width="15.7109375" style="208" customWidth="1"/>
    <col min="771" max="771" width="30.7109375" style="208" customWidth="1"/>
    <col min="772" max="772" width="13.7109375" style="208" customWidth="1"/>
    <col min="773" max="773" width="21" style="208" customWidth="1"/>
    <col min="774" max="775" width="15.7109375" style="208" customWidth="1"/>
    <col min="776" max="1019" width="9.140625" style="208"/>
    <col min="1020" max="1020" width="5.7109375" style="208" customWidth="1"/>
    <col min="1021" max="1021" width="37.7109375" style="208" customWidth="1"/>
    <col min="1022" max="1022" width="15.7109375" style="208" customWidth="1"/>
    <col min="1023" max="1023" width="12.28515625" style="208" customWidth="1"/>
    <col min="1024" max="1026" width="15.7109375" style="208" customWidth="1"/>
    <col min="1027" max="1027" width="30.7109375" style="208" customWidth="1"/>
    <col min="1028" max="1028" width="13.7109375" style="208" customWidth="1"/>
    <col min="1029" max="1029" width="21" style="208" customWidth="1"/>
    <col min="1030" max="1031" width="15.7109375" style="208" customWidth="1"/>
    <col min="1032" max="1275" width="9.140625" style="208"/>
    <col min="1276" max="1276" width="5.7109375" style="208" customWidth="1"/>
    <col min="1277" max="1277" width="37.7109375" style="208" customWidth="1"/>
    <col min="1278" max="1278" width="15.7109375" style="208" customWidth="1"/>
    <col min="1279" max="1279" width="12.28515625" style="208" customWidth="1"/>
    <col min="1280" max="1282" width="15.7109375" style="208" customWidth="1"/>
    <col min="1283" max="1283" width="30.7109375" style="208" customWidth="1"/>
    <col min="1284" max="1284" width="13.7109375" style="208" customWidth="1"/>
    <col min="1285" max="1285" width="21" style="208" customWidth="1"/>
    <col min="1286" max="1287" width="15.7109375" style="208" customWidth="1"/>
    <col min="1288" max="1531" width="9.140625" style="208"/>
    <col min="1532" max="1532" width="5.7109375" style="208" customWidth="1"/>
    <col min="1533" max="1533" width="37.7109375" style="208" customWidth="1"/>
    <col min="1534" max="1534" width="15.7109375" style="208" customWidth="1"/>
    <col min="1535" max="1535" width="12.28515625" style="208" customWidth="1"/>
    <col min="1536" max="1538" width="15.7109375" style="208" customWidth="1"/>
    <col min="1539" max="1539" width="30.7109375" style="208" customWidth="1"/>
    <col min="1540" max="1540" width="13.7109375" style="208" customWidth="1"/>
    <col min="1541" max="1541" width="21" style="208" customWidth="1"/>
    <col min="1542" max="1543" width="15.7109375" style="208" customWidth="1"/>
    <col min="1544" max="1787" width="9.140625" style="208"/>
    <col min="1788" max="1788" width="5.7109375" style="208" customWidth="1"/>
    <col min="1789" max="1789" width="37.7109375" style="208" customWidth="1"/>
    <col min="1790" max="1790" width="15.7109375" style="208" customWidth="1"/>
    <col min="1791" max="1791" width="12.28515625" style="208" customWidth="1"/>
    <col min="1792" max="1794" width="15.7109375" style="208" customWidth="1"/>
    <col min="1795" max="1795" width="30.7109375" style="208" customWidth="1"/>
    <col min="1796" max="1796" width="13.7109375" style="208" customWidth="1"/>
    <col min="1797" max="1797" width="21" style="208" customWidth="1"/>
    <col min="1798" max="1799" width="15.7109375" style="208" customWidth="1"/>
    <col min="1800" max="2043" width="9.140625" style="208"/>
    <col min="2044" max="2044" width="5.7109375" style="208" customWidth="1"/>
    <col min="2045" max="2045" width="37.7109375" style="208" customWidth="1"/>
    <col min="2046" max="2046" width="15.7109375" style="208" customWidth="1"/>
    <col min="2047" max="2047" width="12.28515625" style="208" customWidth="1"/>
    <col min="2048" max="2050" width="15.7109375" style="208" customWidth="1"/>
    <col min="2051" max="2051" width="30.7109375" style="208" customWidth="1"/>
    <col min="2052" max="2052" width="13.7109375" style="208" customWidth="1"/>
    <col min="2053" max="2053" width="21" style="208" customWidth="1"/>
    <col min="2054" max="2055" width="15.7109375" style="208" customWidth="1"/>
    <col min="2056" max="2299" width="9.140625" style="208"/>
    <col min="2300" max="2300" width="5.7109375" style="208" customWidth="1"/>
    <col min="2301" max="2301" width="37.7109375" style="208" customWidth="1"/>
    <col min="2302" max="2302" width="15.7109375" style="208" customWidth="1"/>
    <col min="2303" max="2303" width="12.28515625" style="208" customWidth="1"/>
    <col min="2304" max="2306" width="15.7109375" style="208" customWidth="1"/>
    <col min="2307" max="2307" width="30.7109375" style="208" customWidth="1"/>
    <col min="2308" max="2308" width="13.7109375" style="208" customWidth="1"/>
    <col min="2309" max="2309" width="21" style="208" customWidth="1"/>
    <col min="2310" max="2311" width="15.7109375" style="208" customWidth="1"/>
    <col min="2312" max="2555" width="9.140625" style="208"/>
    <col min="2556" max="2556" width="5.7109375" style="208" customWidth="1"/>
    <col min="2557" max="2557" width="37.7109375" style="208" customWidth="1"/>
    <col min="2558" max="2558" width="15.7109375" style="208" customWidth="1"/>
    <col min="2559" max="2559" width="12.28515625" style="208" customWidth="1"/>
    <col min="2560" max="2562" width="15.7109375" style="208" customWidth="1"/>
    <col min="2563" max="2563" width="30.7109375" style="208" customWidth="1"/>
    <col min="2564" max="2564" width="13.7109375" style="208" customWidth="1"/>
    <col min="2565" max="2565" width="21" style="208" customWidth="1"/>
    <col min="2566" max="2567" width="15.7109375" style="208" customWidth="1"/>
    <col min="2568" max="2811" width="9.140625" style="208"/>
    <col min="2812" max="2812" width="5.7109375" style="208" customWidth="1"/>
    <col min="2813" max="2813" width="37.7109375" style="208" customWidth="1"/>
    <col min="2814" max="2814" width="15.7109375" style="208" customWidth="1"/>
    <col min="2815" max="2815" width="12.28515625" style="208" customWidth="1"/>
    <col min="2816" max="2818" width="15.7109375" style="208" customWidth="1"/>
    <col min="2819" max="2819" width="30.7109375" style="208" customWidth="1"/>
    <col min="2820" max="2820" width="13.7109375" style="208" customWidth="1"/>
    <col min="2821" max="2821" width="21" style="208" customWidth="1"/>
    <col min="2822" max="2823" width="15.7109375" style="208" customWidth="1"/>
    <col min="2824" max="3067" width="9.140625" style="208"/>
    <col min="3068" max="3068" width="5.7109375" style="208" customWidth="1"/>
    <col min="3069" max="3069" width="37.7109375" style="208" customWidth="1"/>
    <col min="3070" max="3070" width="15.7109375" style="208" customWidth="1"/>
    <col min="3071" max="3071" width="12.28515625" style="208" customWidth="1"/>
    <col min="3072" max="3074" width="15.7109375" style="208" customWidth="1"/>
    <col min="3075" max="3075" width="30.7109375" style="208" customWidth="1"/>
    <col min="3076" max="3076" width="13.7109375" style="208" customWidth="1"/>
    <col min="3077" max="3077" width="21" style="208" customWidth="1"/>
    <col min="3078" max="3079" width="15.7109375" style="208" customWidth="1"/>
    <col min="3080" max="3323" width="9.140625" style="208"/>
    <col min="3324" max="3324" width="5.7109375" style="208" customWidth="1"/>
    <col min="3325" max="3325" width="37.7109375" style="208" customWidth="1"/>
    <col min="3326" max="3326" width="15.7109375" style="208" customWidth="1"/>
    <col min="3327" max="3327" width="12.28515625" style="208" customWidth="1"/>
    <col min="3328" max="3330" width="15.7109375" style="208" customWidth="1"/>
    <col min="3331" max="3331" width="30.7109375" style="208" customWidth="1"/>
    <col min="3332" max="3332" width="13.7109375" style="208" customWidth="1"/>
    <col min="3333" max="3333" width="21" style="208" customWidth="1"/>
    <col min="3334" max="3335" width="15.7109375" style="208" customWidth="1"/>
    <col min="3336" max="3579" width="9.140625" style="208"/>
    <col min="3580" max="3580" width="5.7109375" style="208" customWidth="1"/>
    <col min="3581" max="3581" width="37.7109375" style="208" customWidth="1"/>
    <col min="3582" max="3582" width="15.7109375" style="208" customWidth="1"/>
    <col min="3583" max="3583" width="12.28515625" style="208" customWidth="1"/>
    <col min="3584" max="3586" width="15.7109375" style="208" customWidth="1"/>
    <col min="3587" max="3587" width="30.7109375" style="208" customWidth="1"/>
    <col min="3588" max="3588" width="13.7109375" style="208" customWidth="1"/>
    <col min="3589" max="3589" width="21" style="208" customWidth="1"/>
    <col min="3590" max="3591" width="15.7109375" style="208" customWidth="1"/>
    <col min="3592" max="3835" width="9.140625" style="208"/>
    <col min="3836" max="3836" width="5.7109375" style="208" customWidth="1"/>
    <col min="3837" max="3837" width="37.7109375" style="208" customWidth="1"/>
    <col min="3838" max="3838" width="15.7109375" style="208" customWidth="1"/>
    <col min="3839" max="3839" width="12.28515625" style="208" customWidth="1"/>
    <col min="3840" max="3842" width="15.7109375" style="208" customWidth="1"/>
    <col min="3843" max="3843" width="30.7109375" style="208" customWidth="1"/>
    <col min="3844" max="3844" width="13.7109375" style="208" customWidth="1"/>
    <col min="3845" max="3845" width="21" style="208" customWidth="1"/>
    <col min="3846" max="3847" width="15.7109375" style="208" customWidth="1"/>
    <col min="3848" max="4091" width="9.140625" style="208"/>
    <col min="4092" max="4092" width="5.7109375" style="208" customWidth="1"/>
    <col min="4093" max="4093" width="37.7109375" style="208" customWidth="1"/>
    <col min="4094" max="4094" width="15.7109375" style="208" customWidth="1"/>
    <col min="4095" max="4095" width="12.28515625" style="208" customWidth="1"/>
    <col min="4096" max="4098" width="15.7109375" style="208" customWidth="1"/>
    <col min="4099" max="4099" width="30.7109375" style="208" customWidth="1"/>
    <col min="4100" max="4100" width="13.7109375" style="208" customWidth="1"/>
    <col min="4101" max="4101" width="21" style="208" customWidth="1"/>
    <col min="4102" max="4103" width="15.7109375" style="208" customWidth="1"/>
    <col min="4104" max="4347" width="9.140625" style="208"/>
    <col min="4348" max="4348" width="5.7109375" style="208" customWidth="1"/>
    <col min="4349" max="4349" width="37.7109375" style="208" customWidth="1"/>
    <col min="4350" max="4350" width="15.7109375" style="208" customWidth="1"/>
    <col min="4351" max="4351" width="12.28515625" style="208" customWidth="1"/>
    <col min="4352" max="4354" width="15.7109375" style="208" customWidth="1"/>
    <col min="4355" max="4355" width="30.7109375" style="208" customWidth="1"/>
    <col min="4356" max="4356" width="13.7109375" style="208" customWidth="1"/>
    <col min="4357" max="4357" width="21" style="208" customWidth="1"/>
    <col min="4358" max="4359" width="15.7109375" style="208" customWidth="1"/>
    <col min="4360" max="4603" width="9.140625" style="208"/>
    <col min="4604" max="4604" width="5.7109375" style="208" customWidth="1"/>
    <col min="4605" max="4605" width="37.7109375" style="208" customWidth="1"/>
    <col min="4606" max="4606" width="15.7109375" style="208" customWidth="1"/>
    <col min="4607" max="4607" width="12.28515625" style="208" customWidth="1"/>
    <col min="4608" max="4610" width="15.7109375" style="208" customWidth="1"/>
    <col min="4611" max="4611" width="30.7109375" style="208" customWidth="1"/>
    <col min="4612" max="4612" width="13.7109375" style="208" customWidth="1"/>
    <col min="4613" max="4613" width="21" style="208" customWidth="1"/>
    <col min="4614" max="4615" width="15.7109375" style="208" customWidth="1"/>
    <col min="4616" max="4859" width="9.140625" style="208"/>
    <col min="4860" max="4860" width="5.7109375" style="208" customWidth="1"/>
    <col min="4861" max="4861" width="37.7109375" style="208" customWidth="1"/>
    <col min="4862" max="4862" width="15.7109375" style="208" customWidth="1"/>
    <col min="4863" max="4863" width="12.28515625" style="208" customWidth="1"/>
    <col min="4864" max="4866" width="15.7109375" style="208" customWidth="1"/>
    <col min="4867" max="4867" width="30.7109375" style="208" customWidth="1"/>
    <col min="4868" max="4868" width="13.7109375" style="208" customWidth="1"/>
    <col min="4869" max="4869" width="21" style="208" customWidth="1"/>
    <col min="4870" max="4871" width="15.7109375" style="208" customWidth="1"/>
    <col min="4872" max="5115" width="9.140625" style="208"/>
    <col min="5116" max="5116" width="5.7109375" style="208" customWidth="1"/>
    <col min="5117" max="5117" width="37.7109375" style="208" customWidth="1"/>
    <col min="5118" max="5118" width="15.7109375" style="208" customWidth="1"/>
    <col min="5119" max="5119" width="12.28515625" style="208" customWidth="1"/>
    <col min="5120" max="5122" width="15.7109375" style="208" customWidth="1"/>
    <col min="5123" max="5123" width="30.7109375" style="208" customWidth="1"/>
    <col min="5124" max="5124" width="13.7109375" style="208" customWidth="1"/>
    <col min="5125" max="5125" width="21" style="208" customWidth="1"/>
    <col min="5126" max="5127" width="15.7109375" style="208" customWidth="1"/>
    <col min="5128" max="5371" width="9.140625" style="208"/>
    <col min="5372" max="5372" width="5.7109375" style="208" customWidth="1"/>
    <col min="5373" max="5373" width="37.7109375" style="208" customWidth="1"/>
    <col min="5374" max="5374" width="15.7109375" style="208" customWidth="1"/>
    <col min="5375" max="5375" width="12.28515625" style="208" customWidth="1"/>
    <col min="5376" max="5378" width="15.7109375" style="208" customWidth="1"/>
    <col min="5379" max="5379" width="30.7109375" style="208" customWidth="1"/>
    <col min="5380" max="5380" width="13.7109375" style="208" customWidth="1"/>
    <col min="5381" max="5381" width="21" style="208" customWidth="1"/>
    <col min="5382" max="5383" width="15.7109375" style="208" customWidth="1"/>
    <col min="5384" max="5627" width="9.140625" style="208"/>
    <col min="5628" max="5628" width="5.7109375" style="208" customWidth="1"/>
    <col min="5629" max="5629" width="37.7109375" style="208" customWidth="1"/>
    <col min="5630" max="5630" width="15.7109375" style="208" customWidth="1"/>
    <col min="5631" max="5631" width="12.28515625" style="208" customWidth="1"/>
    <col min="5632" max="5634" width="15.7109375" style="208" customWidth="1"/>
    <col min="5635" max="5635" width="30.7109375" style="208" customWidth="1"/>
    <col min="5636" max="5636" width="13.7109375" style="208" customWidth="1"/>
    <col min="5637" max="5637" width="21" style="208" customWidth="1"/>
    <col min="5638" max="5639" width="15.7109375" style="208" customWidth="1"/>
    <col min="5640" max="5883" width="9.140625" style="208"/>
    <col min="5884" max="5884" width="5.7109375" style="208" customWidth="1"/>
    <col min="5885" max="5885" width="37.7109375" style="208" customWidth="1"/>
    <col min="5886" max="5886" width="15.7109375" style="208" customWidth="1"/>
    <col min="5887" max="5887" width="12.28515625" style="208" customWidth="1"/>
    <col min="5888" max="5890" width="15.7109375" style="208" customWidth="1"/>
    <col min="5891" max="5891" width="30.7109375" style="208" customWidth="1"/>
    <col min="5892" max="5892" width="13.7109375" style="208" customWidth="1"/>
    <col min="5893" max="5893" width="21" style="208" customWidth="1"/>
    <col min="5894" max="5895" width="15.7109375" style="208" customWidth="1"/>
    <col min="5896" max="6139" width="9.140625" style="208"/>
    <col min="6140" max="6140" width="5.7109375" style="208" customWidth="1"/>
    <col min="6141" max="6141" width="37.7109375" style="208" customWidth="1"/>
    <col min="6142" max="6142" width="15.7109375" style="208" customWidth="1"/>
    <col min="6143" max="6143" width="12.28515625" style="208" customWidth="1"/>
    <col min="6144" max="6146" width="15.7109375" style="208" customWidth="1"/>
    <col min="6147" max="6147" width="30.7109375" style="208" customWidth="1"/>
    <col min="6148" max="6148" width="13.7109375" style="208" customWidth="1"/>
    <col min="6149" max="6149" width="21" style="208" customWidth="1"/>
    <col min="6150" max="6151" width="15.7109375" style="208" customWidth="1"/>
    <col min="6152" max="6395" width="9.140625" style="208"/>
    <col min="6396" max="6396" width="5.7109375" style="208" customWidth="1"/>
    <col min="6397" max="6397" width="37.7109375" style="208" customWidth="1"/>
    <col min="6398" max="6398" width="15.7109375" style="208" customWidth="1"/>
    <col min="6399" max="6399" width="12.28515625" style="208" customWidth="1"/>
    <col min="6400" max="6402" width="15.7109375" style="208" customWidth="1"/>
    <col min="6403" max="6403" width="30.7109375" style="208" customWidth="1"/>
    <col min="6404" max="6404" width="13.7109375" style="208" customWidth="1"/>
    <col min="6405" max="6405" width="21" style="208" customWidth="1"/>
    <col min="6406" max="6407" width="15.7109375" style="208" customWidth="1"/>
    <col min="6408" max="6651" width="9.140625" style="208"/>
    <col min="6652" max="6652" width="5.7109375" style="208" customWidth="1"/>
    <col min="6653" max="6653" width="37.7109375" style="208" customWidth="1"/>
    <col min="6654" max="6654" width="15.7109375" style="208" customWidth="1"/>
    <col min="6655" max="6655" width="12.28515625" style="208" customWidth="1"/>
    <col min="6656" max="6658" width="15.7109375" style="208" customWidth="1"/>
    <col min="6659" max="6659" width="30.7109375" style="208" customWidth="1"/>
    <col min="6660" max="6660" width="13.7109375" style="208" customWidth="1"/>
    <col min="6661" max="6661" width="21" style="208" customWidth="1"/>
    <col min="6662" max="6663" width="15.7109375" style="208" customWidth="1"/>
    <col min="6664" max="6907" width="9.140625" style="208"/>
    <col min="6908" max="6908" width="5.7109375" style="208" customWidth="1"/>
    <col min="6909" max="6909" width="37.7109375" style="208" customWidth="1"/>
    <col min="6910" max="6910" width="15.7109375" style="208" customWidth="1"/>
    <col min="6911" max="6911" width="12.28515625" style="208" customWidth="1"/>
    <col min="6912" max="6914" width="15.7109375" style="208" customWidth="1"/>
    <col min="6915" max="6915" width="30.7109375" style="208" customWidth="1"/>
    <col min="6916" max="6916" width="13.7109375" style="208" customWidth="1"/>
    <col min="6917" max="6917" width="21" style="208" customWidth="1"/>
    <col min="6918" max="6919" width="15.7109375" style="208" customWidth="1"/>
    <col min="6920" max="7163" width="9.140625" style="208"/>
    <col min="7164" max="7164" width="5.7109375" style="208" customWidth="1"/>
    <col min="7165" max="7165" width="37.7109375" style="208" customWidth="1"/>
    <col min="7166" max="7166" width="15.7109375" style="208" customWidth="1"/>
    <col min="7167" max="7167" width="12.28515625" style="208" customWidth="1"/>
    <col min="7168" max="7170" width="15.7109375" style="208" customWidth="1"/>
    <col min="7171" max="7171" width="30.7109375" style="208" customWidth="1"/>
    <col min="7172" max="7172" width="13.7109375" style="208" customWidth="1"/>
    <col min="7173" max="7173" width="21" style="208" customWidth="1"/>
    <col min="7174" max="7175" width="15.7109375" style="208" customWidth="1"/>
    <col min="7176" max="7419" width="9.140625" style="208"/>
    <col min="7420" max="7420" width="5.7109375" style="208" customWidth="1"/>
    <col min="7421" max="7421" width="37.7109375" style="208" customWidth="1"/>
    <col min="7422" max="7422" width="15.7109375" style="208" customWidth="1"/>
    <col min="7423" max="7423" width="12.28515625" style="208" customWidth="1"/>
    <col min="7424" max="7426" width="15.7109375" style="208" customWidth="1"/>
    <col min="7427" max="7427" width="30.7109375" style="208" customWidth="1"/>
    <col min="7428" max="7428" width="13.7109375" style="208" customWidth="1"/>
    <col min="7429" max="7429" width="21" style="208" customWidth="1"/>
    <col min="7430" max="7431" width="15.7109375" style="208" customWidth="1"/>
    <col min="7432" max="7675" width="9.140625" style="208"/>
    <col min="7676" max="7676" width="5.7109375" style="208" customWidth="1"/>
    <col min="7677" max="7677" width="37.7109375" style="208" customWidth="1"/>
    <col min="7678" max="7678" width="15.7109375" style="208" customWidth="1"/>
    <col min="7679" max="7679" width="12.28515625" style="208" customWidth="1"/>
    <col min="7680" max="7682" width="15.7109375" style="208" customWidth="1"/>
    <col min="7683" max="7683" width="30.7109375" style="208" customWidth="1"/>
    <col min="7684" max="7684" width="13.7109375" style="208" customWidth="1"/>
    <col min="7685" max="7685" width="21" style="208" customWidth="1"/>
    <col min="7686" max="7687" width="15.7109375" style="208" customWidth="1"/>
    <col min="7688" max="7931" width="9.140625" style="208"/>
    <col min="7932" max="7932" width="5.7109375" style="208" customWidth="1"/>
    <col min="7933" max="7933" width="37.7109375" style="208" customWidth="1"/>
    <col min="7934" max="7934" width="15.7109375" style="208" customWidth="1"/>
    <col min="7935" max="7935" width="12.28515625" style="208" customWidth="1"/>
    <col min="7936" max="7938" width="15.7109375" style="208" customWidth="1"/>
    <col min="7939" max="7939" width="30.7109375" style="208" customWidth="1"/>
    <col min="7940" max="7940" width="13.7109375" style="208" customWidth="1"/>
    <col min="7941" max="7941" width="21" style="208" customWidth="1"/>
    <col min="7942" max="7943" width="15.7109375" style="208" customWidth="1"/>
    <col min="7944" max="8187" width="9.140625" style="208"/>
    <col min="8188" max="8188" width="5.7109375" style="208" customWidth="1"/>
    <col min="8189" max="8189" width="37.7109375" style="208" customWidth="1"/>
    <col min="8190" max="8190" width="15.7109375" style="208" customWidth="1"/>
    <col min="8191" max="8191" width="12.28515625" style="208" customWidth="1"/>
    <col min="8192" max="8194" width="15.7109375" style="208" customWidth="1"/>
    <col min="8195" max="8195" width="30.7109375" style="208" customWidth="1"/>
    <col min="8196" max="8196" width="13.7109375" style="208" customWidth="1"/>
    <col min="8197" max="8197" width="21" style="208" customWidth="1"/>
    <col min="8198" max="8199" width="15.7109375" style="208" customWidth="1"/>
    <col min="8200" max="8443" width="9.140625" style="208"/>
    <col min="8444" max="8444" width="5.7109375" style="208" customWidth="1"/>
    <col min="8445" max="8445" width="37.7109375" style="208" customWidth="1"/>
    <col min="8446" max="8446" width="15.7109375" style="208" customWidth="1"/>
    <col min="8447" max="8447" width="12.28515625" style="208" customWidth="1"/>
    <col min="8448" max="8450" width="15.7109375" style="208" customWidth="1"/>
    <col min="8451" max="8451" width="30.7109375" style="208" customWidth="1"/>
    <col min="8452" max="8452" width="13.7109375" style="208" customWidth="1"/>
    <col min="8453" max="8453" width="21" style="208" customWidth="1"/>
    <col min="8454" max="8455" width="15.7109375" style="208" customWidth="1"/>
    <col min="8456" max="8699" width="9.140625" style="208"/>
    <col min="8700" max="8700" width="5.7109375" style="208" customWidth="1"/>
    <col min="8701" max="8701" width="37.7109375" style="208" customWidth="1"/>
    <col min="8702" max="8702" width="15.7109375" style="208" customWidth="1"/>
    <col min="8703" max="8703" width="12.28515625" style="208" customWidth="1"/>
    <col min="8704" max="8706" width="15.7109375" style="208" customWidth="1"/>
    <col min="8707" max="8707" width="30.7109375" style="208" customWidth="1"/>
    <col min="8708" max="8708" width="13.7109375" style="208" customWidth="1"/>
    <col min="8709" max="8709" width="21" style="208" customWidth="1"/>
    <col min="8710" max="8711" width="15.7109375" style="208" customWidth="1"/>
    <col min="8712" max="8955" width="9.140625" style="208"/>
    <col min="8956" max="8956" width="5.7109375" style="208" customWidth="1"/>
    <col min="8957" max="8957" width="37.7109375" style="208" customWidth="1"/>
    <col min="8958" max="8958" width="15.7109375" style="208" customWidth="1"/>
    <col min="8959" max="8959" width="12.28515625" style="208" customWidth="1"/>
    <col min="8960" max="8962" width="15.7109375" style="208" customWidth="1"/>
    <col min="8963" max="8963" width="30.7109375" style="208" customWidth="1"/>
    <col min="8964" max="8964" width="13.7109375" style="208" customWidth="1"/>
    <col min="8965" max="8965" width="21" style="208" customWidth="1"/>
    <col min="8966" max="8967" width="15.7109375" style="208" customWidth="1"/>
    <col min="8968" max="9211" width="9.140625" style="208"/>
    <col min="9212" max="9212" width="5.7109375" style="208" customWidth="1"/>
    <col min="9213" max="9213" width="37.7109375" style="208" customWidth="1"/>
    <col min="9214" max="9214" width="15.7109375" style="208" customWidth="1"/>
    <col min="9215" max="9215" width="12.28515625" style="208" customWidth="1"/>
    <col min="9216" max="9218" width="15.7109375" style="208" customWidth="1"/>
    <col min="9219" max="9219" width="30.7109375" style="208" customWidth="1"/>
    <col min="9220" max="9220" width="13.7109375" style="208" customWidth="1"/>
    <col min="9221" max="9221" width="21" style="208" customWidth="1"/>
    <col min="9222" max="9223" width="15.7109375" style="208" customWidth="1"/>
    <col min="9224" max="9467" width="9.140625" style="208"/>
    <col min="9468" max="9468" width="5.7109375" style="208" customWidth="1"/>
    <col min="9469" max="9469" width="37.7109375" style="208" customWidth="1"/>
    <col min="9470" max="9470" width="15.7109375" style="208" customWidth="1"/>
    <col min="9471" max="9471" width="12.28515625" style="208" customWidth="1"/>
    <col min="9472" max="9474" width="15.7109375" style="208" customWidth="1"/>
    <col min="9475" max="9475" width="30.7109375" style="208" customWidth="1"/>
    <col min="9476" max="9476" width="13.7109375" style="208" customWidth="1"/>
    <col min="9477" max="9477" width="21" style="208" customWidth="1"/>
    <col min="9478" max="9479" width="15.7109375" style="208" customWidth="1"/>
    <col min="9480" max="9723" width="9.140625" style="208"/>
    <col min="9724" max="9724" width="5.7109375" style="208" customWidth="1"/>
    <col min="9725" max="9725" width="37.7109375" style="208" customWidth="1"/>
    <col min="9726" max="9726" width="15.7109375" style="208" customWidth="1"/>
    <col min="9727" max="9727" width="12.28515625" style="208" customWidth="1"/>
    <col min="9728" max="9730" width="15.7109375" style="208" customWidth="1"/>
    <col min="9731" max="9731" width="30.7109375" style="208" customWidth="1"/>
    <col min="9732" max="9732" width="13.7109375" style="208" customWidth="1"/>
    <col min="9733" max="9733" width="21" style="208" customWidth="1"/>
    <col min="9734" max="9735" width="15.7109375" style="208" customWidth="1"/>
    <col min="9736" max="9979" width="9.140625" style="208"/>
    <col min="9980" max="9980" width="5.7109375" style="208" customWidth="1"/>
    <col min="9981" max="9981" width="37.7109375" style="208" customWidth="1"/>
    <col min="9982" max="9982" width="15.7109375" style="208" customWidth="1"/>
    <col min="9983" max="9983" width="12.28515625" style="208" customWidth="1"/>
    <col min="9984" max="9986" width="15.7109375" style="208" customWidth="1"/>
    <col min="9987" max="9987" width="30.7109375" style="208" customWidth="1"/>
    <col min="9988" max="9988" width="13.7109375" style="208" customWidth="1"/>
    <col min="9989" max="9989" width="21" style="208" customWidth="1"/>
    <col min="9990" max="9991" width="15.7109375" style="208" customWidth="1"/>
    <col min="9992" max="10235" width="9.140625" style="208"/>
    <col min="10236" max="10236" width="5.7109375" style="208" customWidth="1"/>
    <col min="10237" max="10237" width="37.7109375" style="208" customWidth="1"/>
    <col min="10238" max="10238" width="15.7109375" style="208" customWidth="1"/>
    <col min="10239" max="10239" width="12.28515625" style="208" customWidth="1"/>
    <col min="10240" max="10242" width="15.7109375" style="208" customWidth="1"/>
    <col min="10243" max="10243" width="30.7109375" style="208" customWidth="1"/>
    <col min="10244" max="10244" width="13.7109375" style="208" customWidth="1"/>
    <col min="10245" max="10245" width="21" style="208" customWidth="1"/>
    <col min="10246" max="10247" width="15.7109375" style="208" customWidth="1"/>
    <col min="10248" max="10491" width="9.140625" style="208"/>
    <col min="10492" max="10492" width="5.7109375" style="208" customWidth="1"/>
    <col min="10493" max="10493" width="37.7109375" style="208" customWidth="1"/>
    <col min="10494" max="10494" width="15.7109375" style="208" customWidth="1"/>
    <col min="10495" max="10495" width="12.28515625" style="208" customWidth="1"/>
    <col min="10496" max="10498" width="15.7109375" style="208" customWidth="1"/>
    <col min="10499" max="10499" width="30.7109375" style="208" customWidth="1"/>
    <col min="10500" max="10500" width="13.7109375" style="208" customWidth="1"/>
    <col min="10501" max="10501" width="21" style="208" customWidth="1"/>
    <col min="10502" max="10503" width="15.7109375" style="208" customWidth="1"/>
    <col min="10504" max="10747" width="9.140625" style="208"/>
    <col min="10748" max="10748" width="5.7109375" style="208" customWidth="1"/>
    <col min="10749" max="10749" width="37.7109375" style="208" customWidth="1"/>
    <col min="10750" max="10750" width="15.7109375" style="208" customWidth="1"/>
    <col min="10751" max="10751" width="12.28515625" style="208" customWidth="1"/>
    <col min="10752" max="10754" width="15.7109375" style="208" customWidth="1"/>
    <col min="10755" max="10755" width="30.7109375" style="208" customWidth="1"/>
    <col min="10756" max="10756" width="13.7109375" style="208" customWidth="1"/>
    <col min="10757" max="10757" width="21" style="208" customWidth="1"/>
    <col min="10758" max="10759" width="15.7109375" style="208" customWidth="1"/>
    <col min="10760" max="11003" width="9.140625" style="208"/>
    <col min="11004" max="11004" width="5.7109375" style="208" customWidth="1"/>
    <col min="11005" max="11005" width="37.7109375" style="208" customWidth="1"/>
    <col min="11006" max="11006" width="15.7109375" style="208" customWidth="1"/>
    <col min="11007" max="11007" width="12.28515625" style="208" customWidth="1"/>
    <col min="11008" max="11010" width="15.7109375" style="208" customWidth="1"/>
    <col min="11011" max="11011" width="30.7109375" style="208" customWidth="1"/>
    <col min="11012" max="11012" width="13.7109375" style="208" customWidth="1"/>
    <col min="11013" max="11013" width="21" style="208" customWidth="1"/>
    <col min="11014" max="11015" width="15.7109375" style="208" customWidth="1"/>
    <col min="11016" max="11259" width="9.140625" style="208"/>
    <col min="11260" max="11260" width="5.7109375" style="208" customWidth="1"/>
    <col min="11261" max="11261" width="37.7109375" style="208" customWidth="1"/>
    <col min="11262" max="11262" width="15.7109375" style="208" customWidth="1"/>
    <col min="11263" max="11263" width="12.28515625" style="208" customWidth="1"/>
    <col min="11264" max="11266" width="15.7109375" style="208" customWidth="1"/>
    <col min="11267" max="11267" width="30.7109375" style="208" customWidth="1"/>
    <col min="11268" max="11268" width="13.7109375" style="208" customWidth="1"/>
    <col min="11269" max="11269" width="21" style="208" customWidth="1"/>
    <col min="11270" max="11271" width="15.7109375" style="208" customWidth="1"/>
    <col min="11272" max="11515" width="9.140625" style="208"/>
    <col min="11516" max="11516" width="5.7109375" style="208" customWidth="1"/>
    <col min="11517" max="11517" width="37.7109375" style="208" customWidth="1"/>
    <col min="11518" max="11518" width="15.7109375" style="208" customWidth="1"/>
    <col min="11519" max="11519" width="12.28515625" style="208" customWidth="1"/>
    <col min="11520" max="11522" width="15.7109375" style="208" customWidth="1"/>
    <col min="11523" max="11523" width="30.7109375" style="208" customWidth="1"/>
    <col min="11524" max="11524" width="13.7109375" style="208" customWidth="1"/>
    <col min="11525" max="11525" width="21" style="208" customWidth="1"/>
    <col min="11526" max="11527" width="15.7109375" style="208" customWidth="1"/>
    <col min="11528" max="11771" width="9.140625" style="208"/>
    <col min="11772" max="11772" width="5.7109375" style="208" customWidth="1"/>
    <col min="11773" max="11773" width="37.7109375" style="208" customWidth="1"/>
    <col min="11774" max="11774" width="15.7109375" style="208" customWidth="1"/>
    <col min="11775" max="11775" width="12.28515625" style="208" customWidth="1"/>
    <col min="11776" max="11778" width="15.7109375" style="208" customWidth="1"/>
    <col min="11779" max="11779" width="30.7109375" style="208" customWidth="1"/>
    <col min="11780" max="11780" width="13.7109375" style="208" customWidth="1"/>
    <col min="11781" max="11781" width="21" style="208" customWidth="1"/>
    <col min="11782" max="11783" width="15.7109375" style="208" customWidth="1"/>
    <col min="11784" max="12027" width="9.140625" style="208"/>
    <col min="12028" max="12028" width="5.7109375" style="208" customWidth="1"/>
    <col min="12029" max="12029" width="37.7109375" style="208" customWidth="1"/>
    <col min="12030" max="12030" width="15.7109375" style="208" customWidth="1"/>
    <col min="12031" max="12031" width="12.28515625" style="208" customWidth="1"/>
    <col min="12032" max="12034" width="15.7109375" style="208" customWidth="1"/>
    <col min="12035" max="12035" width="30.7109375" style="208" customWidth="1"/>
    <col min="12036" max="12036" width="13.7109375" style="208" customWidth="1"/>
    <col min="12037" max="12037" width="21" style="208" customWidth="1"/>
    <col min="12038" max="12039" width="15.7109375" style="208" customWidth="1"/>
    <col min="12040" max="12283" width="9.140625" style="208"/>
    <col min="12284" max="12284" width="5.7109375" style="208" customWidth="1"/>
    <col min="12285" max="12285" width="37.7109375" style="208" customWidth="1"/>
    <col min="12286" max="12286" width="15.7109375" style="208" customWidth="1"/>
    <col min="12287" max="12287" width="12.28515625" style="208" customWidth="1"/>
    <col min="12288" max="12290" width="15.7109375" style="208" customWidth="1"/>
    <col min="12291" max="12291" width="30.7109375" style="208" customWidth="1"/>
    <col min="12292" max="12292" width="13.7109375" style="208" customWidth="1"/>
    <col min="12293" max="12293" width="21" style="208" customWidth="1"/>
    <col min="12294" max="12295" width="15.7109375" style="208" customWidth="1"/>
    <col min="12296" max="12539" width="9.140625" style="208"/>
    <col min="12540" max="12540" width="5.7109375" style="208" customWidth="1"/>
    <col min="12541" max="12541" width="37.7109375" style="208" customWidth="1"/>
    <col min="12542" max="12542" width="15.7109375" style="208" customWidth="1"/>
    <col min="12543" max="12543" width="12.28515625" style="208" customWidth="1"/>
    <col min="12544" max="12546" width="15.7109375" style="208" customWidth="1"/>
    <col min="12547" max="12547" width="30.7109375" style="208" customWidth="1"/>
    <col min="12548" max="12548" width="13.7109375" style="208" customWidth="1"/>
    <col min="12549" max="12549" width="21" style="208" customWidth="1"/>
    <col min="12550" max="12551" width="15.7109375" style="208" customWidth="1"/>
    <col min="12552" max="12795" width="9.140625" style="208"/>
    <col min="12796" max="12796" width="5.7109375" style="208" customWidth="1"/>
    <col min="12797" max="12797" width="37.7109375" style="208" customWidth="1"/>
    <col min="12798" max="12798" width="15.7109375" style="208" customWidth="1"/>
    <col min="12799" max="12799" width="12.28515625" style="208" customWidth="1"/>
    <col min="12800" max="12802" width="15.7109375" style="208" customWidth="1"/>
    <col min="12803" max="12803" width="30.7109375" style="208" customWidth="1"/>
    <col min="12804" max="12804" width="13.7109375" style="208" customWidth="1"/>
    <col min="12805" max="12805" width="21" style="208" customWidth="1"/>
    <col min="12806" max="12807" width="15.7109375" style="208" customWidth="1"/>
    <col min="12808" max="13051" width="9.140625" style="208"/>
    <col min="13052" max="13052" width="5.7109375" style="208" customWidth="1"/>
    <col min="13053" max="13053" width="37.7109375" style="208" customWidth="1"/>
    <col min="13054" max="13054" width="15.7109375" style="208" customWidth="1"/>
    <col min="13055" max="13055" width="12.28515625" style="208" customWidth="1"/>
    <col min="13056" max="13058" width="15.7109375" style="208" customWidth="1"/>
    <col min="13059" max="13059" width="30.7109375" style="208" customWidth="1"/>
    <col min="13060" max="13060" width="13.7109375" style="208" customWidth="1"/>
    <col min="13061" max="13061" width="21" style="208" customWidth="1"/>
    <col min="13062" max="13063" width="15.7109375" style="208" customWidth="1"/>
    <col min="13064" max="13307" width="9.140625" style="208"/>
    <col min="13308" max="13308" width="5.7109375" style="208" customWidth="1"/>
    <col min="13309" max="13309" width="37.7109375" style="208" customWidth="1"/>
    <col min="13310" max="13310" width="15.7109375" style="208" customWidth="1"/>
    <col min="13311" max="13311" width="12.28515625" style="208" customWidth="1"/>
    <col min="13312" max="13314" width="15.7109375" style="208" customWidth="1"/>
    <col min="13315" max="13315" width="30.7109375" style="208" customWidth="1"/>
    <col min="13316" max="13316" width="13.7109375" style="208" customWidth="1"/>
    <col min="13317" max="13317" width="21" style="208" customWidth="1"/>
    <col min="13318" max="13319" width="15.7109375" style="208" customWidth="1"/>
    <col min="13320" max="13563" width="9.140625" style="208"/>
    <col min="13564" max="13564" width="5.7109375" style="208" customWidth="1"/>
    <col min="13565" max="13565" width="37.7109375" style="208" customWidth="1"/>
    <col min="13566" max="13566" width="15.7109375" style="208" customWidth="1"/>
    <col min="13567" max="13567" width="12.28515625" style="208" customWidth="1"/>
    <col min="13568" max="13570" width="15.7109375" style="208" customWidth="1"/>
    <col min="13571" max="13571" width="30.7109375" style="208" customWidth="1"/>
    <col min="13572" max="13572" width="13.7109375" style="208" customWidth="1"/>
    <col min="13573" max="13573" width="21" style="208" customWidth="1"/>
    <col min="13574" max="13575" width="15.7109375" style="208" customWidth="1"/>
    <col min="13576" max="13819" width="9.140625" style="208"/>
    <col min="13820" max="13820" width="5.7109375" style="208" customWidth="1"/>
    <col min="13821" max="13821" width="37.7109375" style="208" customWidth="1"/>
    <col min="13822" max="13822" width="15.7109375" style="208" customWidth="1"/>
    <col min="13823" max="13823" width="12.28515625" style="208" customWidth="1"/>
    <col min="13824" max="13826" width="15.7109375" style="208" customWidth="1"/>
    <col min="13827" max="13827" width="30.7109375" style="208" customWidth="1"/>
    <col min="13828" max="13828" width="13.7109375" style="208" customWidth="1"/>
    <col min="13829" max="13829" width="21" style="208" customWidth="1"/>
    <col min="13830" max="13831" width="15.7109375" style="208" customWidth="1"/>
    <col min="13832" max="14075" width="9.140625" style="208"/>
    <col min="14076" max="14076" width="5.7109375" style="208" customWidth="1"/>
    <col min="14077" max="14077" width="37.7109375" style="208" customWidth="1"/>
    <col min="14078" max="14078" width="15.7109375" style="208" customWidth="1"/>
    <col min="14079" max="14079" width="12.28515625" style="208" customWidth="1"/>
    <col min="14080" max="14082" width="15.7109375" style="208" customWidth="1"/>
    <col min="14083" max="14083" width="30.7109375" style="208" customWidth="1"/>
    <col min="14084" max="14084" width="13.7109375" style="208" customWidth="1"/>
    <col min="14085" max="14085" width="21" style="208" customWidth="1"/>
    <col min="14086" max="14087" width="15.7109375" style="208" customWidth="1"/>
    <col min="14088" max="14331" width="9.140625" style="208"/>
    <col min="14332" max="14332" width="5.7109375" style="208" customWidth="1"/>
    <col min="14333" max="14333" width="37.7109375" style="208" customWidth="1"/>
    <col min="14334" max="14334" width="15.7109375" style="208" customWidth="1"/>
    <col min="14335" max="14335" width="12.28515625" style="208" customWidth="1"/>
    <col min="14336" max="14338" width="15.7109375" style="208" customWidth="1"/>
    <col min="14339" max="14339" width="30.7109375" style="208" customWidth="1"/>
    <col min="14340" max="14340" width="13.7109375" style="208" customWidth="1"/>
    <col min="14341" max="14341" width="21" style="208" customWidth="1"/>
    <col min="14342" max="14343" width="15.7109375" style="208" customWidth="1"/>
    <col min="14344" max="14587" width="9.140625" style="208"/>
    <col min="14588" max="14588" width="5.7109375" style="208" customWidth="1"/>
    <col min="14589" max="14589" width="37.7109375" style="208" customWidth="1"/>
    <col min="14590" max="14590" width="15.7109375" style="208" customWidth="1"/>
    <col min="14591" max="14591" width="12.28515625" style="208" customWidth="1"/>
    <col min="14592" max="14594" width="15.7109375" style="208" customWidth="1"/>
    <col min="14595" max="14595" width="30.7109375" style="208" customWidth="1"/>
    <col min="14596" max="14596" width="13.7109375" style="208" customWidth="1"/>
    <col min="14597" max="14597" width="21" style="208" customWidth="1"/>
    <col min="14598" max="14599" width="15.7109375" style="208" customWidth="1"/>
    <col min="14600" max="14843" width="9.140625" style="208"/>
    <col min="14844" max="14844" width="5.7109375" style="208" customWidth="1"/>
    <col min="14845" max="14845" width="37.7109375" style="208" customWidth="1"/>
    <col min="14846" max="14846" width="15.7109375" style="208" customWidth="1"/>
    <col min="14847" max="14847" width="12.28515625" style="208" customWidth="1"/>
    <col min="14848" max="14850" width="15.7109375" style="208" customWidth="1"/>
    <col min="14851" max="14851" width="30.7109375" style="208" customWidth="1"/>
    <col min="14852" max="14852" width="13.7109375" style="208" customWidth="1"/>
    <col min="14853" max="14853" width="21" style="208" customWidth="1"/>
    <col min="14854" max="14855" width="15.7109375" style="208" customWidth="1"/>
    <col min="14856" max="15099" width="9.140625" style="208"/>
    <col min="15100" max="15100" width="5.7109375" style="208" customWidth="1"/>
    <col min="15101" max="15101" width="37.7109375" style="208" customWidth="1"/>
    <col min="15102" max="15102" width="15.7109375" style="208" customWidth="1"/>
    <col min="15103" max="15103" width="12.28515625" style="208" customWidth="1"/>
    <col min="15104" max="15106" width="15.7109375" style="208" customWidth="1"/>
    <col min="15107" max="15107" width="30.7109375" style="208" customWidth="1"/>
    <col min="15108" max="15108" width="13.7109375" style="208" customWidth="1"/>
    <col min="15109" max="15109" width="21" style="208" customWidth="1"/>
    <col min="15110" max="15111" width="15.7109375" style="208" customWidth="1"/>
    <col min="15112" max="15355" width="9.140625" style="208"/>
    <col min="15356" max="15356" width="5.7109375" style="208" customWidth="1"/>
    <col min="15357" max="15357" width="37.7109375" style="208" customWidth="1"/>
    <col min="15358" max="15358" width="15.7109375" style="208" customWidth="1"/>
    <col min="15359" max="15359" width="12.28515625" style="208" customWidth="1"/>
    <col min="15360" max="15362" width="15.7109375" style="208" customWidth="1"/>
    <col min="15363" max="15363" width="30.7109375" style="208" customWidth="1"/>
    <col min="15364" max="15364" width="13.7109375" style="208" customWidth="1"/>
    <col min="15365" max="15365" width="21" style="208" customWidth="1"/>
    <col min="15366" max="15367" width="15.7109375" style="208" customWidth="1"/>
    <col min="15368" max="15611" width="9.140625" style="208"/>
    <col min="15612" max="15612" width="5.7109375" style="208" customWidth="1"/>
    <col min="15613" max="15613" width="37.7109375" style="208" customWidth="1"/>
    <col min="15614" max="15614" width="15.7109375" style="208" customWidth="1"/>
    <col min="15615" max="15615" width="12.28515625" style="208" customWidth="1"/>
    <col min="15616" max="15618" width="15.7109375" style="208" customWidth="1"/>
    <col min="15619" max="15619" width="30.7109375" style="208" customWidth="1"/>
    <col min="15620" max="15620" width="13.7109375" style="208" customWidth="1"/>
    <col min="15621" max="15621" width="21" style="208" customWidth="1"/>
    <col min="15622" max="15623" width="15.7109375" style="208" customWidth="1"/>
    <col min="15624" max="15867" width="9.140625" style="208"/>
    <col min="15868" max="15868" width="5.7109375" style="208" customWidth="1"/>
    <col min="15869" max="15869" width="37.7109375" style="208" customWidth="1"/>
    <col min="15870" max="15870" width="15.7109375" style="208" customWidth="1"/>
    <col min="15871" max="15871" width="12.28515625" style="208" customWidth="1"/>
    <col min="15872" max="15874" width="15.7109375" style="208" customWidth="1"/>
    <col min="15875" max="15875" width="30.7109375" style="208" customWidth="1"/>
    <col min="15876" max="15876" width="13.7109375" style="208" customWidth="1"/>
    <col min="15877" max="15877" width="21" style="208" customWidth="1"/>
    <col min="15878" max="15879" width="15.7109375" style="208" customWidth="1"/>
    <col min="15880" max="16123" width="9.140625" style="208"/>
    <col min="16124" max="16124" width="5.7109375" style="208" customWidth="1"/>
    <col min="16125" max="16125" width="37.7109375" style="208" customWidth="1"/>
    <col min="16126" max="16126" width="15.7109375" style="208" customWidth="1"/>
    <col min="16127" max="16127" width="12.28515625" style="208" customWidth="1"/>
    <col min="16128" max="16130" width="15.7109375" style="208" customWidth="1"/>
    <col min="16131" max="16131" width="30.7109375" style="208" customWidth="1"/>
    <col min="16132" max="16132" width="13.7109375" style="208" customWidth="1"/>
    <col min="16133" max="16133" width="21" style="208" customWidth="1"/>
    <col min="16134" max="16135" width="15.7109375" style="208" customWidth="1"/>
    <col min="16136" max="16384" width="9.140625" style="208"/>
  </cols>
  <sheetData>
    <row r="1" spans="1:7" ht="18.75" x14ac:dyDescent="0.3">
      <c r="A1" s="513"/>
      <c r="B1" s="513"/>
      <c r="C1" s="513"/>
      <c r="D1" s="513"/>
      <c r="E1" s="513"/>
      <c r="F1" s="513"/>
      <c r="G1" s="514" t="s">
        <v>1638</v>
      </c>
    </row>
    <row r="2" spans="1:7" ht="18.75" x14ac:dyDescent="0.3">
      <c r="A2" s="1926" t="s">
        <v>1232</v>
      </c>
      <c r="B2" s="1926"/>
      <c r="C2" s="1926"/>
      <c r="D2" s="1926"/>
      <c r="E2" s="1926"/>
      <c r="F2" s="1926"/>
      <c r="G2" s="1926"/>
    </row>
    <row r="3" spans="1:7" ht="18.75" x14ac:dyDescent="0.3">
      <c r="A3" s="1926" t="s">
        <v>1639</v>
      </c>
      <c r="B3" s="1926"/>
      <c r="C3" s="1926"/>
      <c r="D3" s="1926"/>
      <c r="E3" s="1926"/>
      <c r="F3" s="1926"/>
      <c r="G3" s="1926"/>
    </row>
    <row r="4" spans="1:7" ht="18.75" x14ac:dyDescent="0.3">
      <c r="A4" s="1926" t="s">
        <v>1393</v>
      </c>
      <c r="B4" s="1926"/>
      <c r="C4" s="1926"/>
      <c r="D4" s="1926"/>
      <c r="E4" s="1926"/>
      <c r="F4" s="1926"/>
      <c r="G4" s="1926"/>
    </row>
    <row r="5" spans="1:7" ht="12.75" customHeight="1" x14ac:dyDescent="0.3">
      <c r="A5" s="513"/>
      <c r="B5" s="513"/>
      <c r="C5" s="513"/>
      <c r="D5" s="513"/>
      <c r="E5" s="513"/>
      <c r="F5" s="513"/>
      <c r="G5" s="513"/>
    </row>
    <row r="6" spans="1:7" ht="161.25" customHeight="1" x14ac:dyDescent="0.25">
      <c r="A6" s="518" t="s">
        <v>1</v>
      </c>
      <c r="B6" s="518" t="s">
        <v>1263</v>
      </c>
      <c r="C6" s="518" t="s">
        <v>1264</v>
      </c>
      <c r="D6" s="518" t="s">
        <v>1318</v>
      </c>
      <c r="E6" s="518" t="s">
        <v>1394</v>
      </c>
      <c r="F6" s="518" t="s">
        <v>1266</v>
      </c>
      <c r="G6" s="518" t="s">
        <v>1395</v>
      </c>
    </row>
    <row r="7" spans="1:7" ht="18.75" x14ac:dyDescent="0.3">
      <c r="A7" s="515">
        <v>1</v>
      </c>
      <c r="B7" s="515">
        <v>2</v>
      </c>
      <c r="C7" s="515">
        <v>3</v>
      </c>
      <c r="D7" s="515">
        <v>4</v>
      </c>
      <c r="E7" s="515">
        <v>5</v>
      </c>
      <c r="F7" s="515">
        <v>6</v>
      </c>
      <c r="G7" s="515">
        <v>7</v>
      </c>
    </row>
    <row r="8" spans="1:7" ht="19.5" customHeight="1" x14ac:dyDescent="0.25">
      <c r="A8" s="2967" t="s">
        <v>1640</v>
      </c>
      <c r="B8" s="2967"/>
      <c r="C8" s="2967"/>
      <c r="D8" s="2967"/>
      <c r="E8" s="2967"/>
      <c r="F8" s="2967"/>
      <c r="G8" s="2967"/>
    </row>
    <row r="9" spans="1:7" ht="60.75" customHeight="1" x14ac:dyDescent="0.25">
      <c r="A9" s="532" t="s">
        <v>12</v>
      </c>
      <c r="B9" s="424" t="s">
        <v>1641</v>
      </c>
      <c r="C9" s="921" t="s">
        <v>1642</v>
      </c>
      <c r="D9" s="1072" t="s">
        <v>355</v>
      </c>
      <c r="E9" s="921">
        <v>0</v>
      </c>
      <c r="F9" s="921">
        <v>0</v>
      </c>
      <c r="G9" s="1138" t="s">
        <v>1305</v>
      </c>
    </row>
    <row r="10" spans="1:7" ht="54" customHeight="1" x14ac:dyDescent="0.25">
      <c r="A10" s="532" t="s">
        <v>13</v>
      </c>
      <c r="B10" s="424" t="s">
        <v>1643</v>
      </c>
      <c r="C10" s="921" t="s">
        <v>1642</v>
      </c>
      <c r="D10" s="1072" t="s">
        <v>355</v>
      </c>
      <c r="E10" s="921">
        <v>0</v>
      </c>
      <c r="F10" s="921">
        <v>0</v>
      </c>
      <c r="G10" s="1138" t="s">
        <v>1305</v>
      </c>
    </row>
    <row r="11" spans="1:7" ht="38.25" customHeight="1" x14ac:dyDescent="0.25">
      <c r="A11" s="532" t="s">
        <v>51</v>
      </c>
      <c r="B11" s="424" t="s">
        <v>1644</v>
      </c>
      <c r="C11" s="921" t="s">
        <v>1645</v>
      </c>
      <c r="D11" s="1072" t="s">
        <v>355</v>
      </c>
      <c r="E11" s="921">
        <v>0</v>
      </c>
      <c r="F11" s="921">
        <v>0</v>
      </c>
      <c r="G11" s="1138" t="s">
        <v>1305</v>
      </c>
    </row>
    <row r="12" spans="1:7" ht="55.5" customHeight="1" x14ac:dyDescent="0.25">
      <c r="A12" s="532" t="s">
        <v>98</v>
      </c>
      <c r="B12" s="424" t="s">
        <v>1646</v>
      </c>
      <c r="C12" s="921" t="s">
        <v>1642</v>
      </c>
      <c r="D12" s="1072" t="s">
        <v>355</v>
      </c>
      <c r="E12" s="921">
        <v>1.71</v>
      </c>
      <c r="F12" s="921">
        <v>1.71</v>
      </c>
      <c r="G12" s="1138" t="s">
        <v>2342</v>
      </c>
    </row>
    <row r="13" spans="1:7" ht="57" customHeight="1" x14ac:dyDescent="0.25">
      <c r="A13" s="532" t="s">
        <v>99</v>
      </c>
      <c r="B13" s="424" t="s">
        <v>1647</v>
      </c>
      <c r="C13" s="921" t="s">
        <v>1645</v>
      </c>
      <c r="D13" s="1072" t="s">
        <v>355</v>
      </c>
      <c r="E13" s="921">
        <v>0.123</v>
      </c>
      <c r="F13" s="921">
        <v>0.123</v>
      </c>
      <c r="G13" s="1138" t="s">
        <v>2630</v>
      </c>
    </row>
    <row r="14" spans="1:7" ht="91.5" customHeight="1" x14ac:dyDescent="0.25">
      <c r="A14" s="532" t="s">
        <v>100</v>
      </c>
      <c r="B14" s="424" t="s">
        <v>1648</v>
      </c>
      <c r="C14" s="921" t="s">
        <v>1645</v>
      </c>
      <c r="D14" s="1072" t="s">
        <v>355</v>
      </c>
      <c r="E14" s="921">
        <v>0</v>
      </c>
      <c r="F14" s="921">
        <v>0</v>
      </c>
      <c r="G14" s="1138" t="s">
        <v>1305</v>
      </c>
    </row>
    <row r="15" spans="1:7" ht="93.75" x14ac:dyDescent="0.25">
      <c r="A15" s="532" t="s">
        <v>1069</v>
      </c>
      <c r="B15" s="424" t="s">
        <v>1649</v>
      </c>
      <c r="C15" s="921" t="s">
        <v>1642</v>
      </c>
      <c r="D15" s="1072" t="s">
        <v>355</v>
      </c>
      <c r="E15" s="921">
        <v>0</v>
      </c>
      <c r="F15" s="921">
        <v>0</v>
      </c>
      <c r="G15" s="1138" t="s">
        <v>1305</v>
      </c>
    </row>
    <row r="16" spans="1:7" ht="93.75" x14ac:dyDescent="0.25">
      <c r="A16" s="532" t="s">
        <v>1071</v>
      </c>
      <c r="B16" s="424" t="s">
        <v>1650</v>
      </c>
      <c r="C16" s="921" t="s">
        <v>1645</v>
      </c>
      <c r="D16" s="1072" t="s">
        <v>355</v>
      </c>
      <c r="E16" s="921">
        <v>0</v>
      </c>
      <c r="F16" s="921">
        <v>0</v>
      </c>
      <c r="G16" s="1138" t="s">
        <v>1305</v>
      </c>
    </row>
    <row r="17" spans="1:7" ht="109.5" customHeight="1" x14ac:dyDescent="0.25">
      <c r="A17" s="532" t="s">
        <v>1073</v>
      </c>
      <c r="B17" s="424" t="s">
        <v>1651</v>
      </c>
      <c r="C17" s="921" t="s">
        <v>1645</v>
      </c>
      <c r="D17" s="1072" t="s">
        <v>355</v>
      </c>
      <c r="E17" s="921">
        <v>0</v>
      </c>
      <c r="F17" s="921">
        <v>0</v>
      </c>
      <c r="G17" s="1138" t="s">
        <v>1305</v>
      </c>
    </row>
    <row r="18" spans="1:7" ht="27" customHeight="1" x14ac:dyDescent="0.25">
      <c r="A18" s="221"/>
      <c r="B18" s="222"/>
      <c r="C18" s="212"/>
      <c r="D18" s="223"/>
      <c r="E18" s="212"/>
      <c r="F18" s="212"/>
      <c r="G18" s="222"/>
    </row>
    <row r="19" spans="1:7" x14ac:dyDescent="0.25">
      <c r="A19" s="221"/>
      <c r="B19" s="222"/>
      <c r="C19" s="212"/>
      <c r="D19" s="223"/>
      <c r="E19" s="212"/>
      <c r="F19" s="212"/>
      <c r="G19" s="222"/>
    </row>
    <row r="20" spans="1:7" x14ac:dyDescent="0.25">
      <c r="A20" s="221"/>
      <c r="B20" s="222"/>
      <c r="C20" s="212"/>
      <c r="D20" s="223"/>
      <c r="E20" s="212"/>
      <c r="F20" s="212"/>
      <c r="G20" s="222"/>
    </row>
    <row r="21" spans="1:7" x14ac:dyDescent="0.25">
      <c r="A21" s="221"/>
      <c r="B21" s="222"/>
      <c r="C21" s="212"/>
      <c r="D21" s="223"/>
      <c r="E21" s="212"/>
      <c r="F21" s="212"/>
      <c r="G21" s="222"/>
    </row>
    <row r="22" spans="1:7" x14ac:dyDescent="0.25">
      <c r="A22" s="2966"/>
      <c r="B22" s="2966"/>
      <c r="C22" s="2966"/>
      <c r="D22" s="2966"/>
      <c r="E22" s="2966"/>
      <c r="F22" s="2966"/>
      <c r="G22" s="2966"/>
    </row>
    <row r="23" spans="1:7" x14ac:dyDescent="0.25">
      <c r="A23" s="221"/>
      <c r="B23" s="222"/>
      <c r="C23" s="212"/>
      <c r="D23" s="223"/>
      <c r="E23" s="212"/>
      <c r="F23" s="212"/>
      <c r="G23" s="222"/>
    </row>
    <row r="24" spans="1:7" x14ac:dyDescent="0.25">
      <c r="A24" s="2966"/>
      <c r="B24" s="2966"/>
      <c r="C24" s="2966"/>
      <c r="D24" s="2966"/>
      <c r="E24" s="2966"/>
      <c r="F24" s="2966"/>
      <c r="G24" s="2966"/>
    </row>
    <row r="25" spans="1:7" x14ac:dyDescent="0.25">
      <c r="A25" s="221"/>
      <c r="B25" s="222"/>
      <c r="C25" s="212"/>
      <c r="D25" s="223"/>
      <c r="E25" s="212"/>
      <c r="F25" s="212"/>
      <c r="G25" s="222"/>
    </row>
  </sheetData>
  <mergeCells count="6">
    <mergeCell ref="A24:G24"/>
    <mergeCell ref="A2:G2"/>
    <mergeCell ref="A3:G3"/>
    <mergeCell ref="A4:G4"/>
    <mergeCell ref="A8:G8"/>
    <mergeCell ref="A22:G22"/>
  </mergeCells>
  <pageMargins left="0.78740157480314965" right="0.39370078740157483" top="0.78740157480314965" bottom="0.78740157480314965" header="0.51181102362204722" footer="0.39370078740157483"/>
  <pageSetup paperSize="9" scale="62" firstPageNumber="297" orientation="landscape" useFirstPageNumber="1" r:id="rId1"/>
  <headerFooter>
    <oddFooter>&amp;R&amp;"Times New Roman,обычный"&amp;14&amp;P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C25"/>
  <sheetViews>
    <sheetView topLeftCell="A16" zoomScaleNormal="100" workbookViewId="0">
      <selection activeCell="C58" sqref="C58"/>
    </sheetView>
  </sheetViews>
  <sheetFormatPr defaultColWidth="17" defaultRowHeight="18" x14ac:dyDescent="0.25"/>
  <cols>
    <col min="1" max="1" width="6.7109375" style="33" customWidth="1"/>
    <col min="2" max="2" width="104.5703125" style="33" customWidth="1"/>
    <col min="3" max="3" width="33.28515625" style="40" customWidth="1"/>
    <col min="4" max="4" width="17" style="33" customWidth="1"/>
    <col min="5" max="256" width="17" style="33"/>
    <col min="257" max="257" width="7.42578125" style="33" customWidth="1"/>
    <col min="258" max="258" width="104.5703125" style="33" customWidth="1"/>
    <col min="259" max="259" width="36.7109375" style="33" customWidth="1"/>
    <col min="260" max="260" width="17" style="33" customWidth="1"/>
    <col min="261" max="512" width="17" style="33"/>
    <col min="513" max="513" width="7.42578125" style="33" customWidth="1"/>
    <col min="514" max="514" width="104.5703125" style="33" customWidth="1"/>
    <col min="515" max="515" width="36.7109375" style="33" customWidth="1"/>
    <col min="516" max="516" width="17" style="33" customWidth="1"/>
    <col min="517" max="768" width="17" style="33"/>
    <col min="769" max="769" width="7.42578125" style="33" customWidth="1"/>
    <col min="770" max="770" width="104.5703125" style="33" customWidth="1"/>
    <col min="771" max="771" width="36.7109375" style="33" customWidth="1"/>
    <col min="772" max="772" width="17" style="33" customWidth="1"/>
    <col min="773" max="1024" width="17" style="33"/>
    <col min="1025" max="1025" width="7.42578125" style="33" customWidth="1"/>
    <col min="1026" max="1026" width="104.5703125" style="33" customWidth="1"/>
    <col min="1027" max="1027" width="36.7109375" style="33" customWidth="1"/>
    <col min="1028" max="1028" width="17" style="33" customWidth="1"/>
    <col min="1029" max="1280" width="17" style="33"/>
    <col min="1281" max="1281" width="7.42578125" style="33" customWidth="1"/>
    <col min="1282" max="1282" width="104.5703125" style="33" customWidth="1"/>
    <col min="1283" max="1283" width="36.7109375" style="33" customWidth="1"/>
    <col min="1284" max="1284" width="17" style="33" customWidth="1"/>
    <col min="1285" max="1536" width="17" style="33"/>
    <col min="1537" max="1537" width="7.42578125" style="33" customWidth="1"/>
    <col min="1538" max="1538" width="104.5703125" style="33" customWidth="1"/>
    <col min="1539" max="1539" width="36.7109375" style="33" customWidth="1"/>
    <col min="1540" max="1540" width="17" style="33" customWidth="1"/>
    <col min="1541" max="1792" width="17" style="33"/>
    <col min="1793" max="1793" width="7.42578125" style="33" customWidth="1"/>
    <col min="1794" max="1794" width="104.5703125" style="33" customWidth="1"/>
    <col min="1795" max="1795" width="36.7109375" style="33" customWidth="1"/>
    <col min="1796" max="1796" width="17" style="33" customWidth="1"/>
    <col min="1797" max="2048" width="17" style="33"/>
    <col min="2049" max="2049" width="7.42578125" style="33" customWidth="1"/>
    <col min="2050" max="2050" width="104.5703125" style="33" customWidth="1"/>
    <col min="2051" max="2051" width="36.7109375" style="33" customWidth="1"/>
    <col min="2052" max="2052" width="17" style="33" customWidth="1"/>
    <col min="2053" max="2304" width="17" style="33"/>
    <col min="2305" max="2305" width="7.42578125" style="33" customWidth="1"/>
    <col min="2306" max="2306" width="104.5703125" style="33" customWidth="1"/>
    <col min="2307" max="2307" width="36.7109375" style="33" customWidth="1"/>
    <col min="2308" max="2308" width="17" style="33" customWidth="1"/>
    <col min="2309" max="2560" width="17" style="33"/>
    <col min="2561" max="2561" width="7.42578125" style="33" customWidth="1"/>
    <col min="2562" max="2562" width="104.5703125" style="33" customWidth="1"/>
    <col min="2563" max="2563" width="36.7109375" style="33" customWidth="1"/>
    <col min="2564" max="2564" width="17" style="33" customWidth="1"/>
    <col min="2565" max="2816" width="17" style="33"/>
    <col min="2817" max="2817" width="7.42578125" style="33" customWidth="1"/>
    <col min="2818" max="2818" width="104.5703125" style="33" customWidth="1"/>
    <col min="2819" max="2819" width="36.7109375" style="33" customWidth="1"/>
    <col min="2820" max="2820" width="17" style="33" customWidth="1"/>
    <col min="2821" max="3072" width="17" style="33"/>
    <col min="3073" max="3073" width="7.42578125" style="33" customWidth="1"/>
    <col min="3074" max="3074" width="104.5703125" style="33" customWidth="1"/>
    <col min="3075" max="3075" width="36.7109375" style="33" customWidth="1"/>
    <col min="3076" max="3076" width="17" style="33" customWidth="1"/>
    <col min="3077" max="3328" width="17" style="33"/>
    <col min="3329" max="3329" width="7.42578125" style="33" customWidth="1"/>
    <col min="3330" max="3330" width="104.5703125" style="33" customWidth="1"/>
    <col min="3331" max="3331" width="36.7109375" style="33" customWidth="1"/>
    <col min="3332" max="3332" width="17" style="33" customWidth="1"/>
    <col min="3333" max="3584" width="17" style="33"/>
    <col min="3585" max="3585" width="7.42578125" style="33" customWidth="1"/>
    <col min="3586" max="3586" width="104.5703125" style="33" customWidth="1"/>
    <col min="3587" max="3587" width="36.7109375" style="33" customWidth="1"/>
    <col min="3588" max="3588" width="17" style="33" customWidth="1"/>
    <col min="3589" max="3840" width="17" style="33"/>
    <col min="3841" max="3841" width="7.42578125" style="33" customWidth="1"/>
    <col min="3842" max="3842" width="104.5703125" style="33" customWidth="1"/>
    <col min="3843" max="3843" width="36.7109375" style="33" customWidth="1"/>
    <col min="3844" max="3844" width="17" style="33" customWidth="1"/>
    <col min="3845" max="4096" width="17" style="33"/>
    <col min="4097" max="4097" width="7.42578125" style="33" customWidth="1"/>
    <col min="4098" max="4098" width="104.5703125" style="33" customWidth="1"/>
    <col min="4099" max="4099" width="36.7109375" style="33" customWidth="1"/>
    <col min="4100" max="4100" width="17" style="33" customWidth="1"/>
    <col min="4101" max="4352" width="17" style="33"/>
    <col min="4353" max="4353" width="7.42578125" style="33" customWidth="1"/>
    <col min="4354" max="4354" width="104.5703125" style="33" customWidth="1"/>
    <col min="4355" max="4355" width="36.7109375" style="33" customWidth="1"/>
    <col min="4356" max="4356" width="17" style="33" customWidth="1"/>
    <col min="4357" max="4608" width="17" style="33"/>
    <col min="4609" max="4609" width="7.42578125" style="33" customWidth="1"/>
    <col min="4610" max="4610" width="104.5703125" style="33" customWidth="1"/>
    <col min="4611" max="4611" width="36.7109375" style="33" customWidth="1"/>
    <col min="4612" max="4612" width="17" style="33" customWidth="1"/>
    <col min="4613" max="4864" width="17" style="33"/>
    <col min="4865" max="4865" width="7.42578125" style="33" customWidth="1"/>
    <col min="4866" max="4866" width="104.5703125" style="33" customWidth="1"/>
    <col min="4867" max="4867" width="36.7109375" style="33" customWidth="1"/>
    <col min="4868" max="4868" width="17" style="33" customWidth="1"/>
    <col min="4869" max="5120" width="17" style="33"/>
    <col min="5121" max="5121" width="7.42578125" style="33" customWidth="1"/>
    <col min="5122" max="5122" width="104.5703125" style="33" customWidth="1"/>
    <col min="5123" max="5123" width="36.7109375" style="33" customWidth="1"/>
    <col min="5124" max="5124" width="17" style="33" customWidth="1"/>
    <col min="5125" max="5376" width="17" style="33"/>
    <col min="5377" max="5377" width="7.42578125" style="33" customWidth="1"/>
    <col min="5378" max="5378" width="104.5703125" style="33" customWidth="1"/>
    <col min="5379" max="5379" width="36.7109375" style="33" customWidth="1"/>
    <col min="5380" max="5380" width="17" style="33" customWidth="1"/>
    <col min="5381" max="5632" width="17" style="33"/>
    <col min="5633" max="5633" width="7.42578125" style="33" customWidth="1"/>
    <col min="5634" max="5634" width="104.5703125" style="33" customWidth="1"/>
    <col min="5635" max="5635" width="36.7109375" style="33" customWidth="1"/>
    <col min="5636" max="5636" width="17" style="33" customWidth="1"/>
    <col min="5637" max="5888" width="17" style="33"/>
    <col min="5889" max="5889" width="7.42578125" style="33" customWidth="1"/>
    <col min="5890" max="5890" width="104.5703125" style="33" customWidth="1"/>
    <col min="5891" max="5891" width="36.7109375" style="33" customWidth="1"/>
    <col min="5892" max="5892" width="17" style="33" customWidth="1"/>
    <col min="5893" max="6144" width="17" style="33"/>
    <col min="6145" max="6145" width="7.42578125" style="33" customWidth="1"/>
    <col min="6146" max="6146" width="104.5703125" style="33" customWidth="1"/>
    <col min="6147" max="6147" width="36.7109375" style="33" customWidth="1"/>
    <col min="6148" max="6148" width="17" style="33" customWidth="1"/>
    <col min="6149" max="6400" width="17" style="33"/>
    <col min="6401" max="6401" width="7.42578125" style="33" customWidth="1"/>
    <col min="6402" max="6402" width="104.5703125" style="33" customWidth="1"/>
    <col min="6403" max="6403" width="36.7109375" style="33" customWidth="1"/>
    <col min="6404" max="6404" width="17" style="33" customWidth="1"/>
    <col min="6405" max="6656" width="17" style="33"/>
    <col min="6657" max="6657" width="7.42578125" style="33" customWidth="1"/>
    <col min="6658" max="6658" width="104.5703125" style="33" customWidth="1"/>
    <col min="6659" max="6659" width="36.7109375" style="33" customWidth="1"/>
    <col min="6660" max="6660" width="17" style="33" customWidth="1"/>
    <col min="6661" max="6912" width="17" style="33"/>
    <col min="6913" max="6913" width="7.42578125" style="33" customWidth="1"/>
    <col min="6914" max="6914" width="104.5703125" style="33" customWidth="1"/>
    <col min="6915" max="6915" width="36.7109375" style="33" customWidth="1"/>
    <col min="6916" max="6916" width="17" style="33" customWidth="1"/>
    <col min="6917" max="7168" width="17" style="33"/>
    <col min="7169" max="7169" width="7.42578125" style="33" customWidth="1"/>
    <col min="7170" max="7170" width="104.5703125" style="33" customWidth="1"/>
    <col min="7171" max="7171" width="36.7109375" style="33" customWidth="1"/>
    <col min="7172" max="7172" width="17" style="33" customWidth="1"/>
    <col min="7173" max="7424" width="17" style="33"/>
    <col min="7425" max="7425" width="7.42578125" style="33" customWidth="1"/>
    <col min="7426" max="7426" width="104.5703125" style="33" customWidth="1"/>
    <col min="7427" max="7427" width="36.7109375" style="33" customWidth="1"/>
    <col min="7428" max="7428" width="17" style="33" customWidth="1"/>
    <col min="7429" max="7680" width="17" style="33"/>
    <col min="7681" max="7681" width="7.42578125" style="33" customWidth="1"/>
    <col min="7682" max="7682" width="104.5703125" style="33" customWidth="1"/>
    <col min="7683" max="7683" width="36.7109375" style="33" customWidth="1"/>
    <col min="7684" max="7684" width="17" style="33" customWidth="1"/>
    <col min="7685" max="7936" width="17" style="33"/>
    <col min="7937" max="7937" width="7.42578125" style="33" customWidth="1"/>
    <col min="7938" max="7938" width="104.5703125" style="33" customWidth="1"/>
    <col min="7939" max="7939" width="36.7109375" style="33" customWidth="1"/>
    <col min="7940" max="7940" width="17" style="33" customWidth="1"/>
    <col min="7941" max="8192" width="17" style="33"/>
    <col min="8193" max="8193" width="7.42578125" style="33" customWidth="1"/>
    <col min="8194" max="8194" width="104.5703125" style="33" customWidth="1"/>
    <col min="8195" max="8195" width="36.7109375" style="33" customWidth="1"/>
    <col min="8196" max="8196" width="17" style="33" customWidth="1"/>
    <col min="8197" max="8448" width="17" style="33"/>
    <col min="8449" max="8449" width="7.42578125" style="33" customWidth="1"/>
    <col min="8450" max="8450" width="104.5703125" style="33" customWidth="1"/>
    <col min="8451" max="8451" width="36.7109375" style="33" customWidth="1"/>
    <col min="8452" max="8452" width="17" style="33" customWidth="1"/>
    <col min="8453" max="8704" width="17" style="33"/>
    <col min="8705" max="8705" width="7.42578125" style="33" customWidth="1"/>
    <col min="8706" max="8706" width="104.5703125" style="33" customWidth="1"/>
    <col min="8707" max="8707" width="36.7109375" style="33" customWidth="1"/>
    <col min="8708" max="8708" width="17" style="33" customWidth="1"/>
    <col min="8709" max="8960" width="17" style="33"/>
    <col min="8961" max="8961" width="7.42578125" style="33" customWidth="1"/>
    <col min="8962" max="8962" width="104.5703125" style="33" customWidth="1"/>
    <col min="8963" max="8963" width="36.7109375" style="33" customWidth="1"/>
    <col min="8964" max="8964" width="17" style="33" customWidth="1"/>
    <col min="8965" max="9216" width="17" style="33"/>
    <col min="9217" max="9217" width="7.42578125" style="33" customWidth="1"/>
    <col min="9218" max="9218" width="104.5703125" style="33" customWidth="1"/>
    <col min="9219" max="9219" width="36.7109375" style="33" customWidth="1"/>
    <col min="9220" max="9220" width="17" style="33" customWidth="1"/>
    <col min="9221" max="9472" width="17" style="33"/>
    <col min="9473" max="9473" width="7.42578125" style="33" customWidth="1"/>
    <col min="9474" max="9474" width="104.5703125" style="33" customWidth="1"/>
    <col min="9475" max="9475" width="36.7109375" style="33" customWidth="1"/>
    <col min="9476" max="9476" width="17" style="33" customWidth="1"/>
    <col min="9477" max="9728" width="17" style="33"/>
    <col min="9729" max="9729" width="7.42578125" style="33" customWidth="1"/>
    <col min="9730" max="9730" width="104.5703125" style="33" customWidth="1"/>
    <col min="9731" max="9731" width="36.7109375" style="33" customWidth="1"/>
    <col min="9732" max="9732" width="17" style="33" customWidth="1"/>
    <col min="9733" max="9984" width="17" style="33"/>
    <col min="9985" max="9985" width="7.42578125" style="33" customWidth="1"/>
    <col min="9986" max="9986" width="104.5703125" style="33" customWidth="1"/>
    <col min="9987" max="9987" width="36.7109375" style="33" customWidth="1"/>
    <col min="9988" max="9988" width="17" style="33" customWidth="1"/>
    <col min="9989" max="10240" width="17" style="33"/>
    <col min="10241" max="10241" width="7.42578125" style="33" customWidth="1"/>
    <col min="10242" max="10242" width="104.5703125" style="33" customWidth="1"/>
    <col min="10243" max="10243" width="36.7109375" style="33" customWidth="1"/>
    <col min="10244" max="10244" width="17" style="33" customWidth="1"/>
    <col min="10245" max="10496" width="17" style="33"/>
    <col min="10497" max="10497" width="7.42578125" style="33" customWidth="1"/>
    <col min="10498" max="10498" width="104.5703125" style="33" customWidth="1"/>
    <col min="10499" max="10499" width="36.7109375" style="33" customWidth="1"/>
    <col min="10500" max="10500" width="17" style="33" customWidth="1"/>
    <col min="10501" max="10752" width="17" style="33"/>
    <col min="10753" max="10753" width="7.42578125" style="33" customWidth="1"/>
    <col min="10754" max="10754" width="104.5703125" style="33" customWidth="1"/>
    <col min="10755" max="10755" width="36.7109375" style="33" customWidth="1"/>
    <col min="10756" max="10756" width="17" style="33" customWidth="1"/>
    <col min="10757" max="11008" width="17" style="33"/>
    <col min="11009" max="11009" width="7.42578125" style="33" customWidth="1"/>
    <col min="11010" max="11010" width="104.5703125" style="33" customWidth="1"/>
    <col min="11011" max="11011" width="36.7109375" style="33" customWidth="1"/>
    <col min="11012" max="11012" width="17" style="33" customWidth="1"/>
    <col min="11013" max="11264" width="17" style="33"/>
    <col min="11265" max="11265" width="7.42578125" style="33" customWidth="1"/>
    <col min="11266" max="11266" width="104.5703125" style="33" customWidth="1"/>
    <col min="11267" max="11267" width="36.7109375" style="33" customWidth="1"/>
    <col min="11268" max="11268" width="17" style="33" customWidth="1"/>
    <col min="11269" max="11520" width="17" style="33"/>
    <col min="11521" max="11521" width="7.42578125" style="33" customWidth="1"/>
    <col min="11522" max="11522" width="104.5703125" style="33" customWidth="1"/>
    <col min="11523" max="11523" width="36.7109375" style="33" customWidth="1"/>
    <col min="11524" max="11524" width="17" style="33" customWidth="1"/>
    <col min="11525" max="11776" width="17" style="33"/>
    <col min="11777" max="11777" width="7.42578125" style="33" customWidth="1"/>
    <col min="11778" max="11778" width="104.5703125" style="33" customWidth="1"/>
    <col min="11779" max="11779" width="36.7109375" style="33" customWidth="1"/>
    <col min="11780" max="11780" width="17" style="33" customWidth="1"/>
    <col min="11781" max="12032" width="17" style="33"/>
    <col min="12033" max="12033" width="7.42578125" style="33" customWidth="1"/>
    <col min="12034" max="12034" width="104.5703125" style="33" customWidth="1"/>
    <col min="12035" max="12035" width="36.7109375" style="33" customWidth="1"/>
    <col min="12036" max="12036" width="17" style="33" customWidth="1"/>
    <col min="12037" max="12288" width="17" style="33"/>
    <col min="12289" max="12289" width="7.42578125" style="33" customWidth="1"/>
    <col min="12290" max="12290" width="104.5703125" style="33" customWidth="1"/>
    <col min="12291" max="12291" width="36.7109375" style="33" customWidth="1"/>
    <col min="12292" max="12292" width="17" style="33" customWidth="1"/>
    <col min="12293" max="12544" width="17" style="33"/>
    <col min="12545" max="12545" width="7.42578125" style="33" customWidth="1"/>
    <col min="12546" max="12546" width="104.5703125" style="33" customWidth="1"/>
    <col min="12547" max="12547" width="36.7109375" style="33" customWidth="1"/>
    <col min="12548" max="12548" width="17" style="33" customWidth="1"/>
    <col min="12549" max="12800" width="17" style="33"/>
    <col min="12801" max="12801" width="7.42578125" style="33" customWidth="1"/>
    <col min="12802" max="12802" width="104.5703125" style="33" customWidth="1"/>
    <col min="12803" max="12803" width="36.7109375" style="33" customWidth="1"/>
    <col min="12804" max="12804" width="17" style="33" customWidth="1"/>
    <col min="12805" max="13056" width="17" style="33"/>
    <col min="13057" max="13057" width="7.42578125" style="33" customWidth="1"/>
    <col min="13058" max="13058" width="104.5703125" style="33" customWidth="1"/>
    <col min="13059" max="13059" width="36.7109375" style="33" customWidth="1"/>
    <col min="13060" max="13060" width="17" style="33" customWidth="1"/>
    <col min="13061" max="13312" width="17" style="33"/>
    <col min="13313" max="13313" width="7.42578125" style="33" customWidth="1"/>
    <col min="13314" max="13314" width="104.5703125" style="33" customWidth="1"/>
    <col min="13315" max="13315" width="36.7109375" style="33" customWidth="1"/>
    <col min="13316" max="13316" width="17" style="33" customWidth="1"/>
    <col min="13317" max="13568" width="17" style="33"/>
    <col min="13569" max="13569" width="7.42578125" style="33" customWidth="1"/>
    <col min="13570" max="13570" width="104.5703125" style="33" customWidth="1"/>
    <col min="13571" max="13571" width="36.7109375" style="33" customWidth="1"/>
    <col min="13572" max="13572" width="17" style="33" customWidth="1"/>
    <col min="13573" max="13824" width="17" style="33"/>
    <col min="13825" max="13825" width="7.42578125" style="33" customWidth="1"/>
    <col min="13826" max="13826" width="104.5703125" style="33" customWidth="1"/>
    <col min="13827" max="13827" width="36.7109375" style="33" customWidth="1"/>
    <col min="13828" max="13828" width="17" style="33" customWidth="1"/>
    <col min="13829" max="14080" width="17" style="33"/>
    <col min="14081" max="14081" width="7.42578125" style="33" customWidth="1"/>
    <col min="14082" max="14082" width="104.5703125" style="33" customWidth="1"/>
    <col min="14083" max="14083" width="36.7109375" style="33" customWidth="1"/>
    <col min="14084" max="14084" width="17" style="33" customWidth="1"/>
    <col min="14085" max="14336" width="17" style="33"/>
    <col min="14337" max="14337" width="7.42578125" style="33" customWidth="1"/>
    <col min="14338" max="14338" width="104.5703125" style="33" customWidth="1"/>
    <col min="14339" max="14339" width="36.7109375" style="33" customWidth="1"/>
    <col min="14340" max="14340" width="17" style="33" customWidth="1"/>
    <col min="14341" max="14592" width="17" style="33"/>
    <col min="14593" max="14593" width="7.42578125" style="33" customWidth="1"/>
    <col min="14594" max="14594" width="104.5703125" style="33" customWidth="1"/>
    <col min="14595" max="14595" width="36.7109375" style="33" customWidth="1"/>
    <col min="14596" max="14596" width="17" style="33" customWidth="1"/>
    <col min="14597" max="14848" width="17" style="33"/>
    <col min="14849" max="14849" width="7.42578125" style="33" customWidth="1"/>
    <col min="14850" max="14850" width="104.5703125" style="33" customWidth="1"/>
    <col min="14851" max="14851" width="36.7109375" style="33" customWidth="1"/>
    <col min="14852" max="14852" width="17" style="33" customWidth="1"/>
    <col min="14853" max="15104" width="17" style="33"/>
    <col min="15105" max="15105" width="7.42578125" style="33" customWidth="1"/>
    <col min="15106" max="15106" width="104.5703125" style="33" customWidth="1"/>
    <col min="15107" max="15107" width="36.7109375" style="33" customWidth="1"/>
    <col min="15108" max="15108" width="17" style="33" customWidth="1"/>
    <col min="15109" max="15360" width="17" style="33"/>
    <col min="15361" max="15361" width="7.42578125" style="33" customWidth="1"/>
    <col min="15362" max="15362" width="104.5703125" style="33" customWidth="1"/>
    <col min="15363" max="15363" width="36.7109375" style="33" customWidth="1"/>
    <col min="15364" max="15364" width="17" style="33" customWidth="1"/>
    <col min="15365" max="15616" width="17" style="33"/>
    <col min="15617" max="15617" width="7.42578125" style="33" customWidth="1"/>
    <col min="15618" max="15618" width="104.5703125" style="33" customWidth="1"/>
    <col min="15619" max="15619" width="36.7109375" style="33" customWidth="1"/>
    <col min="15620" max="15620" width="17" style="33" customWidth="1"/>
    <col min="15621" max="15872" width="17" style="33"/>
    <col min="15873" max="15873" width="7.42578125" style="33" customWidth="1"/>
    <col min="15874" max="15874" width="104.5703125" style="33" customWidth="1"/>
    <col min="15875" max="15875" width="36.7109375" style="33" customWidth="1"/>
    <col min="15876" max="15876" width="17" style="33" customWidth="1"/>
    <col min="15877" max="16128" width="17" style="33"/>
    <col min="16129" max="16129" width="7.42578125" style="33" customWidth="1"/>
    <col min="16130" max="16130" width="104.5703125" style="33" customWidth="1"/>
    <col min="16131" max="16131" width="36.7109375" style="33" customWidth="1"/>
    <col min="16132" max="16132" width="17" style="33" customWidth="1"/>
    <col min="16133" max="16384" width="17" style="33"/>
  </cols>
  <sheetData>
    <row r="1" spans="1:3" ht="18.75" x14ac:dyDescent="0.25">
      <c r="A1" s="336"/>
      <c r="B1" s="336"/>
      <c r="C1" s="1148" t="s">
        <v>1404</v>
      </c>
    </row>
    <row r="2" spans="1:3" ht="21" customHeight="1" x14ac:dyDescent="0.25">
      <c r="A2" s="1833" t="s">
        <v>1405</v>
      </c>
      <c r="B2" s="1833"/>
      <c r="C2" s="1833"/>
    </row>
    <row r="3" spans="1:3" ht="21.75" customHeight="1" x14ac:dyDescent="0.25">
      <c r="A3" s="1833" t="s">
        <v>1423</v>
      </c>
      <c r="B3" s="1833"/>
      <c r="C3" s="1833"/>
    </row>
    <row r="4" spans="1:3" ht="9" customHeight="1" x14ac:dyDescent="0.25">
      <c r="A4" s="336"/>
      <c r="B4" s="336"/>
      <c r="C4" s="1149"/>
    </row>
    <row r="5" spans="1:3" ht="42" customHeight="1" x14ac:dyDescent="0.25">
      <c r="A5" s="1150" t="s">
        <v>1</v>
      </c>
      <c r="B5" s="1151" t="s">
        <v>1406</v>
      </c>
      <c r="C5" s="1152" t="s">
        <v>1407</v>
      </c>
    </row>
    <row r="6" spans="1:3" ht="18.75" customHeight="1" x14ac:dyDescent="0.25">
      <c r="A6" s="1150">
        <v>1</v>
      </c>
      <c r="B6" s="1153">
        <v>2</v>
      </c>
      <c r="C6" s="1154">
        <v>3</v>
      </c>
    </row>
    <row r="7" spans="1:3" ht="21.75" customHeight="1" x14ac:dyDescent="0.25">
      <c r="A7" s="1150" t="s">
        <v>10</v>
      </c>
      <c r="B7" s="1155" t="s">
        <v>124</v>
      </c>
      <c r="C7" s="1156" t="s">
        <v>1409</v>
      </c>
    </row>
    <row r="8" spans="1:3" ht="20.25" customHeight="1" x14ac:dyDescent="0.25">
      <c r="A8" s="1157" t="s">
        <v>14</v>
      </c>
      <c r="B8" s="349" t="s">
        <v>129</v>
      </c>
      <c r="C8" s="397" t="s">
        <v>2260</v>
      </c>
    </row>
    <row r="9" spans="1:3" s="35" customFormat="1" ht="18.75" customHeight="1" x14ac:dyDescent="0.25">
      <c r="A9" s="1158" t="s">
        <v>16</v>
      </c>
      <c r="B9" s="344" t="s">
        <v>134</v>
      </c>
      <c r="C9" s="397" t="s">
        <v>1413</v>
      </c>
    </row>
    <row r="10" spans="1:3" s="35" customFormat="1" ht="23.25" customHeight="1" x14ac:dyDescent="0.25">
      <c r="A10" s="1158" t="s">
        <v>143</v>
      </c>
      <c r="B10" s="349" t="s">
        <v>144</v>
      </c>
      <c r="C10" s="397" t="s">
        <v>2366</v>
      </c>
    </row>
    <row r="11" spans="1:3" s="35" customFormat="1" ht="20.25" customHeight="1" x14ac:dyDescent="0.25">
      <c r="A11" s="397" t="s">
        <v>156</v>
      </c>
      <c r="B11" s="344" t="s">
        <v>1408</v>
      </c>
      <c r="C11" s="397" t="s">
        <v>1409</v>
      </c>
    </row>
    <row r="12" spans="1:3" s="35" customFormat="1" ht="20.25" customHeight="1" x14ac:dyDescent="0.25">
      <c r="A12" s="1158" t="s">
        <v>162</v>
      </c>
      <c r="B12" s="344" t="s">
        <v>1410</v>
      </c>
      <c r="C12" s="397" t="s">
        <v>1415</v>
      </c>
    </row>
    <row r="13" spans="1:3" s="35" customFormat="1" ht="24" customHeight="1" x14ac:dyDescent="0.25">
      <c r="A13" s="1158" t="s">
        <v>171</v>
      </c>
      <c r="B13" s="349" t="s">
        <v>172</v>
      </c>
      <c r="C13" s="397" t="s">
        <v>1413</v>
      </c>
    </row>
    <row r="14" spans="1:3" s="35" customFormat="1" ht="23.25" customHeight="1" x14ac:dyDescent="0.25">
      <c r="A14" s="1158" t="s">
        <v>179</v>
      </c>
      <c r="B14" s="344" t="s">
        <v>180</v>
      </c>
      <c r="C14" s="397" t="s">
        <v>1415</v>
      </c>
    </row>
    <row r="15" spans="1:3" s="35" customFormat="1" ht="18" customHeight="1" x14ac:dyDescent="0.25">
      <c r="A15" s="1158" t="s">
        <v>193</v>
      </c>
      <c r="B15" s="344" t="s">
        <v>1412</v>
      </c>
      <c r="C15" s="397" t="s">
        <v>1413</v>
      </c>
    </row>
    <row r="16" spans="1:3" ht="18" customHeight="1" x14ac:dyDescent="0.25">
      <c r="A16" s="397" t="s">
        <v>206</v>
      </c>
      <c r="B16" s="344" t="s">
        <v>1414</v>
      </c>
      <c r="C16" s="397" t="s">
        <v>1409</v>
      </c>
    </row>
    <row r="17" spans="1:3" s="35" customFormat="1" ht="24" customHeight="1" x14ac:dyDescent="0.25">
      <c r="A17" s="1158" t="s">
        <v>215</v>
      </c>
      <c r="B17" s="344" t="s">
        <v>1416</v>
      </c>
      <c r="C17" s="397" t="s">
        <v>2260</v>
      </c>
    </row>
    <row r="18" spans="1:3" ht="18.75" x14ac:dyDescent="0.25">
      <c r="A18" s="397" t="s">
        <v>224</v>
      </c>
      <c r="B18" s="377" t="s">
        <v>1417</v>
      </c>
      <c r="C18" s="1600" t="s">
        <v>2368</v>
      </c>
    </row>
    <row r="19" spans="1:3" ht="40.5" customHeight="1" x14ac:dyDescent="0.25">
      <c r="A19" s="397" t="s">
        <v>233</v>
      </c>
      <c r="B19" s="344" t="s">
        <v>1418</v>
      </c>
      <c r="C19" s="397" t="s">
        <v>2367</v>
      </c>
    </row>
    <row r="20" spans="1:3" ht="18.75" x14ac:dyDescent="0.25">
      <c r="A20" s="397" t="s">
        <v>242</v>
      </c>
      <c r="B20" s="344" t="s">
        <v>1419</v>
      </c>
      <c r="C20" s="397" t="s">
        <v>2260</v>
      </c>
    </row>
    <row r="21" spans="1:3" ht="21.75" customHeight="1" x14ac:dyDescent="0.25">
      <c r="A21" s="1157" t="s">
        <v>248</v>
      </c>
      <c r="B21" s="344" t="s">
        <v>1420</v>
      </c>
      <c r="C21" s="1159" t="s">
        <v>2367</v>
      </c>
    </row>
    <row r="22" spans="1:3" s="35" customFormat="1" ht="21" customHeight="1" x14ac:dyDescent="0.25">
      <c r="A22" s="1158" t="s">
        <v>254</v>
      </c>
      <c r="B22" s="344" t="s">
        <v>255</v>
      </c>
      <c r="C22" s="397" t="s">
        <v>1411</v>
      </c>
    </row>
    <row r="23" spans="1:3" s="35" customFormat="1" ht="21" customHeight="1" x14ac:dyDescent="0.25">
      <c r="A23" s="397" t="s">
        <v>262</v>
      </c>
      <c r="B23" s="344" t="s">
        <v>1421</v>
      </c>
      <c r="C23" s="397" t="s">
        <v>2261</v>
      </c>
    </row>
    <row r="24" spans="1:3" ht="20.25" customHeight="1" x14ac:dyDescent="0.25">
      <c r="A24" s="397" t="s">
        <v>270</v>
      </c>
      <c r="B24" s="344" t="s">
        <v>1422</v>
      </c>
      <c r="C24" s="397" t="s">
        <v>2369</v>
      </c>
    </row>
    <row r="25" spans="1:3" ht="30" customHeight="1" x14ac:dyDescent="0.25">
      <c r="A25" s="397" t="s">
        <v>276</v>
      </c>
      <c r="B25" s="344" t="s">
        <v>277</v>
      </c>
      <c r="C25" s="397" t="s">
        <v>1409</v>
      </c>
    </row>
  </sheetData>
  <mergeCells count="2">
    <mergeCell ref="A2:C2"/>
    <mergeCell ref="A3:C3"/>
  </mergeCells>
  <hyperlinks>
    <hyperlink ref="B7" r:id="rId1" display="https://old.mytyshi.ru/upload/medialibrary/fdd/01 %D0%97%D0%B4%D1%80%D0%B0%D0%B2%D0%BE%D0%BE%D1%85%D1%80%D0%B0%D0%BD%D0%B5%D0%BD%D0%B8%D0%B5 4927 %D0%BE%D1%82 11.11.2019 (%D0%B8%D0%B7%D0%BC. %D0%BE%D1%82 10.09.2020 %E2%84%96 3020).doc" xr:uid="{00000000-0004-0000-2900-000000000000}"/>
  </hyperlinks>
  <pageMargins left="0.78740157480314965" right="0.39370078740157483" top="0.78740157480314965" bottom="0.78740157480314965" header="0.31496062992125984" footer="0.39370078740157483"/>
  <pageSetup paperSize="9" scale="62" firstPageNumber="299" orientation="portrait" useFirstPageNumber="1" r:id="rId2"/>
  <headerFooter>
    <oddFooter>&amp;R&amp;"Times New Roman,обычный"&amp;14&amp;P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42</vt:i4>
      </vt:variant>
      <vt:variant>
        <vt:lpstr>Именованные диапазоны</vt:lpstr>
      </vt:variant>
      <vt:variant>
        <vt:i4>57</vt:i4>
      </vt:variant>
    </vt:vector>
  </HeadingPairs>
  <TitlesOfParts>
    <vt:vector size="99" baseType="lpstr">
      <vt:lpstr>содержание</vt:lpstr>
      <vt:lpstr>сводная </vt:lpstr>
      <vt:lpstr>здрав </vt:lpstr>
      <vt:lpstr>Показатели здрав</vt:lpstr>
      <vt:lpstr>культура </vt:lpstr>
      <vt:lpstr>Показатели Культура</vt:lpstr>
      <vt:lpstr>образование </vt:lpstr>
      <vt:lpstr>Показатели Образование</vt:lpstr>
      <vt:lpstr>соцзащита</vt:lpstr>
      <vt:lpstr>с.защ. пок-ли</vt:lpstr>
      <vt:lpstr>спорт</vt:lpstr>
      <vt:lpstr>Показатели Спорт</vt:lpstr>
      <vt:lpstr>сел.х-во </vt:lpstr>
      <vt:lpstr>Показатели сел.х-во</vt:lpstr>
      <vt:lpstr>экология</vt:lpstr>
      <vt:lpstr>Показатели экология</vt:lpstr>
      <vt:lpstr>Безопасность </vt:lpstr>
      <vt:lpstr>Показатели безопасность </vt:lpstr>
      <vt:lpstr>Жилище </vt:lpstr>
      <vt:lpstr>Жилище показатели</vt:lpstr>
      <vt:lpstr>РИИиЭ</vt:lpstr>
      <vt:lpstr>РИИиЭ показатели </vt:lpstr>
      <vt:lpstr>Предпринимательство</vt:lpstr>
      <vt:lpstr>предприн-во показатели</vt:lpstr>
      <vt:lpstr>Упр.имущ.и фин. </vt:lpstr>
      <vt:lpstr>Упр.имущ.и фин.-показатели</vt:lpstr>
      <vt:lpstr>Разв.инст.гражд.общ.</vt:lpstr>
      <vt:lpstr>Разв.инст.гр.общ.-показатели</vt:lpstr>
      <vt:lpstr>ДТК</vt:lpstr>
      <vt:lpstr>ДТК показатели</vt:lpstr>
      <vt:lpstr>Цифр.мун.обр.</vt:lpstr>
      <vt:lpstr>Цифр.мун.обр.-показатели</vt:lpstr>
      <vt:lpstr>Архитектура </vt:lpstr>
      <vt:lpstr>Показатели Архитектура</vt:lpstr>
      <vt:lpstr>ФСКГС </vt:lpstr>
      <vt:lpstr>ФСКГС показатели</vt:lpstr>
      <vt:lpstr>строительство</vt:lpstr>
      <vt:lpstr>объекты</vt:lpstr>
      <vt:lpstr>Показатели Строительство</vt:lpstr>
      <vt:lpstr>Переселение </vt:lpstr>
      <vt:lpstr>Переселение показатели</vt:lpstr>
      <vt:lpstr>Эффективность 2021</vt:lpstr>
      <vt:lpstr>'Архитектура '!Заголовки_для_печати</vt:lpstr>
      <vt:lpstr>'Безопасность '!Заголовки_для_печати</vt:lpstr>
      <vt:lpstr>ДТК!Заголовки_для_печати</vt:lpstr>
      <vt:lpstr>'ДТК показатели'!Заголовки_для_печати</vt:lpstr>
      <vt:lpstr>'Жилище '!Заголовки_для_печати</vt:lpstr>
      <vt:lpstr>'Жилище показатели'!Заголовки_для_печати</vt:lpstr>
      <vt:lpstr>'здрав '!Заголовки_для_печати</vt:lpstr>
      <vt:lpstr>'культура '!Заголовки_для_печати</vt:lpstr>
      <vt:lpstr>'образование '!Заголовки_для_печати</vt:lpstr>
      <vt:lpstr>объекты!Заголовки_для_печати</vt:lpstr>
      <vt:lpstr>'Переселение '!Заголовки_для_печати</vt:lpstr>
      <vt:lpstr>'Переселение показатели'!Заголовки_для_печати</vt:lpstr>
      <vt:lpstr>'Показатели Архитектура'!Заголовки_для_печати</vt:lpstr>
      <vt:lpstr>'Показатели безопасность '!Заголовки_для_печати</vt:lpstr>
      <vt:lpstr>'Показатели Культура'!Заголовки_для_печати</vt:lpstr>
      <vt:lpstr>'Показатели Образование'!Заголовки_для_печати</vt:lpstr>
      <vt:lpstr>'Показатели сел.х-во'!Заголовки_для_печати</vt:lpstr>
      <vt:lpstr>'Показатели Спорт'!Заголовки_для_печати</vt:lpstr>
      <vt:lpstr>'Показатели Строительство'!Заголовки_для_печати</vt:lpstr>
      <vt:lpstr>'Показатели экология'!Заголовки_для_печати</vt:lpstr>
      <vt:lpstr>Предпринимательство!Заголовки_для_печати</vt:lpstr>
      <vt:lpstr>'Разв.инст.гр.общ.-показатели'!Заголовки_для_печати</vt:lpstr>
      <vt:lpstr>Разв.инст.гражд.общ.!Заголовки_для_печати</vt:lpstr>
      <vt:lpstr>РИИиЭ!Заголовки_для_печати</vt:lpstr>
      <vt:lpstr>'РИИиЭ показатели '!Заголовки_для_печати</vt:lpstr>
      <vt:lpstr>'с.защ. пок-ли'!Заголовки_для_печати</vt:lpstr>
      <vt:lpstr>'сводная '!Заголовки_для_печати</vt:lpstr>
      <vt:lpstr>'сел.х-во '!Заголовки_для_печати</vt:lpstr>
      <vt:lpstr>содержание!Заголовки_для_печати</vt:lpstr>
      <vt:lpstr>соцзащита!Заголовки_для_печати</vt:lpstr>
      <vt:lpstr>спорт!Заголовки_для_печати</vt:lpstr>
      <vt:lpstr>строительство!Заголовки_для_печати</vt:lpstr>
      <vt:lpstr>'Упр.имущ.и фин. '!Заголовки_для_печати</vt:lpstr>
      <vt:lpstr>'Упр.имущ.и фин.-показатели'!Заголовки_для_печати</vt:lpstr>
      <vt:lpstr>'ФСКГС '!Заголовки_для_печати</vt:lpstr>
      <vt:lpstr>'ФСКГС показатели'!Заголовки_для_печати</vt:lpstr>
      <vt:lpstr>Цифр.мун.обр.!Заголовки_для_печати</vt:lpstr>
      <vt:lpstr>'Цифр.мун.обр.-показатели'!Заголовки_для_печати</vt:lpstr>
      <vt:lpstr>экология!Заголовки_для_печати</vt:lpstr>
      <vt:lpstr>'Эффективность 2021'!Заголовки_для_печати</vt:lpstr>
      <vt:lpstr>ДТК!Область_печати</vt:lpstr>
      <vt:lpstr>'ДТК показатели'!Область_печати</vt:lpstr>
      <vt:lpstr>'Жилище '!Область_печати</vt:lpstr>
      <vt:lpstr>'здрав '!Область_печати</vt:lpstr>
      <vt:lpstr>'Переселение '!Область_печати</vt:lpstr>
      <vt:lpstr>'Переселение показатели'!Область_печати</vt:lpstr>
      <vt:lpstr>'Показатели сел.х-во'!Область_печати</vt:lpstr>
      <vt:lpstr>'Показатели Спорт'!Область_печати</vt:lpstr>
      <vt:lpstr>'Показатели экология'!Область_печати</vt:lpstr>
      <vt:lpstr>РИИиЭ!Область_печати</vt:lpstr>
      <vt:lpstr>'РИИиЭ показатели '!Область_печати</vt:lpstr>
      <vt:lpstr>'с.защ. пок-ли'!Область_печати</vt:lpstr>
      <vt:lpstr>'сводная '!Область_печати</vt:lpstr>
      <vt:lpstr>'сел.х-во '!Область_печати</vt:lpstr>
      <vt:lpstr>'ФСКГС '!Область_печати</vt:lpstr>
      <vt:lpstr>'ФСКГС показатели'!Область_печати</vt:lpstr>
      <vt:lpstr>экология!Область_печати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2022-04-18T15:27:14Z</dcterms:modified>
</cp:coreProperties>
</file>